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9416" windowHeight="10416" activeTab="6"/>
  </bookViews>
  <sheets>
    <sheet name="Dabur P&amp;L" sheetId="1" r:id="rId1"/>
    <sheet name="Dabur BS" sheetId="2" r:id="rId2"/>
    <sheet name="BS Titan" sheetId="3" r:id="rId3"/>
    <sheet name="Titan P&amp;L" sheetId="4" r:id="rId4"/>
    <sheet name="Yes Bank BS" sheetId="7" r:id="rId5"/>
    <sheet name="Yes Bank P&amp;L" sheetId="6" r:id="rId6"/>
    <sheet name="Altman Z Score" sheetId="5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/>
  <c r="N25" i="1" l="1"/>
  <c r="M25"/>
  <c r="G7" i="5" l="1"/>
  <c r="G5"/>
  <c r="G4"/>
  <c r="G3"/>
  <c r="F7"/>
  <c r="F6"/>
  <c r="F5"/>
  <c r="F4"/>
  <c r="F3"/>
  <c r="E6"/>
  <c r="E7"/>
  <c r="E5"/>
  <c r="E4"/>
  <c r="E3"/>
  <c r="E8" s="1"/>
  <c r="E9" s="1"/>
  <c r="F8" l="1"/>
  <c r="F9" s="1"/>
  <c r="G8"/>
  <c r="G9" s="1"/>
</calcChain>
</file>

<file path=xl/sharedStrings.xml><?xml version="1.0" encoding="utf-8"?>
<sst xmlns="http://schemas.openxmlformats.org/spreadsheetml/2006/main" count="273" uniqueCount="157">
  <si>
    <t>Profit &amp; Loss account of Dabur India</t>
  </si>
  <si>
    <t>------------------- in Rs. Cr. -------------------</t>
  </si>
  <si>
    <t>Mar 19</t>
  </si>
  <si>
    <t>12 mths</t>
  </si>
  <si>
    <t>INCOME</t>
  </si>
  <si>
    <t>Revenue From Operations [Gross]</t>
  </si>
  <si>
    <t>Less: Excise/Sevice Tax/Other Levies</t>
  </si>
  <si>
    <t>Revenue From Operations [Net]</t>
  </si>
  <si>
    <t>Other Operating Revenues</t>
  </si>
  <si>
    <t>Total Operating Revenues</t>
  </si>
  <si>
    <t>Other Income</t>
  </si>
  <si>
    <t>Total Revenue</t>
  </si>
  <si>
    <t>EXPENSES</t>
  </si>
  <si>
    <t>Cost Of Materials Consumed</t>
  </si>
  <si>
    <t>Purchase Of Stock-In Trade</t>
  </si>
  <si>
    <t>Changes In Inventories Of FG,WIP And Stock-In Trade</t>
  </si>
  <si>
    <t>Employee Benefit Expenses</t>
  </si>
  <si>
    <t>Finance Costs</t>
  </si>
  <si>
    <t>Depreciation And Amortisation Expenses</t>
  </si>
  <si>
    <t>Other Expenses</t>
  </si>
  <si>
    <t>Total Expenses</t>
  </si>
  <si>
    <t>Profit/Loss Before Exceptional, ExtraOrdinary Items And Tax</t>
  </si>
  <si>
    <t>Exceptional Items</t>
  </si>
  <si>
    <t>Profit/Loss Before Tax</t>
  </si>
  <si>
    <t>Tax Expenses-Continued Operations</t>
  </si>
  <si>
    <t>Current Tax</t>
  </si>
  <si>
    <t>Deferred Tax</t>
  </si>
  <si>
    <t>Total Tax Expenses</t>
  </si>
  <si>
    <t>Profit/Loss After Tax And Before ExtraOrdinary Items</t>
  </si>
  <si>
    <t>Profit/Loss From Continuing Operations</t>
  </si>
  <si>
    <t>Profit/Loss For The Period</t>
  </si>
  <si>
    <t>Balance Sheet of Dabur India</t>
  </si>
  <si>
    <t>EQUITIES AND LIABILITIES</t>
  </si>
  <si>
    <t>SHAREHOLDER'S FUNDS</t>
  </si>
  <si>
    <t>Equity Share Capital</t>
  </si>
  <si>
    <t>Total Share Capital</t>
  </si>
  <si>
    <t>Reserves and Surplus</t>
  </si>
  <si>
    <t>Total Reserves and Surplus</t>
  </si>
  <si>
    <t>Employees Stock Options</t>
  </si>
  <si>
    <t>Total Shareholders Funds</t>
  </si>
  <si>
    <t>NON-CURRENT LIABILITIES</t>
  </si>
  <si>
    <t>Long Term Borrowings</t>
  </si>
  <si>
    <t>Deferred Tax Liabilities [Net]</t>
  </si>
  <si>
    <t>Other Long Term Liabilities</t>
  </si>
  <si>
    <t>Long Term Provisions</t>
  </si>
  <si>
    <t>Total Non-Current Liabilities</t>
  </si>
  <si>
    <t>CURRENT LIABILITIES</t>
  </si>
  <si>
    <t>Short Term Borrowings</t>
  </si>
  <si>
    <t>Trade Payables</t>
  </si>
  <si>
    <t>Other Current Liabilities</t>
  </si>
  <si>
    <t>Short Term Provisions</t>
  </si>
  <si>
    <t>Total Current Liabilities</t>
  </si>
  <si>
    <t>Total Capital And Liabilities</t>
  </si>
  <si>
    <t>ASSETS</t>
  </si>
  <si>
    <t>NON-CURRENT ASSETS</t>
  </si>
  <si>
    <t>Tangible Assets</t>
  </si>
  <si>
    <t>Intangible Assets</t>
  </si>
  <si>
    <t>Capital Work-In-Progress</t>
  </si>
  <si>
    <t>Other Assets</t>
  </si>
  <si>
    <t>Fixed Assets</t>
  </si>
  <si>
    <t>Non-Current Investments</t>
  </si>
  <si>
    <t>Long Term Loans And Advances</t>
  </si>
  <si>
    <t>Other Non-Current Assets</t>
  </si>
  <si>
    <t>Total Non-Current Assets</t>
  </si>
  <si>
    <t>CURRENT ASSETS</t>
  </si>
  <si>
    <t>Current Investments</t>
  </si>
  <si>
    <t>Inventories</t>
  </si>
  <si>
    <t>Trade Receivables</t>
  </si>
  <si>
    <t>Cash And Cash Equivalents</t>
  </si>
  <si>
    <t>Short Term Loans And Advances</t>
  </si>
  <si>
    <t>OtherCurrentAssets</t>
  </si>
  <si>
    <t>Total Current Assets</t>
  </si>
  <si>
    <t>Total Assets</t>
  </si>
  <si>
    <t>Balance Sheet of Titan Company</t>
  </si>
  <si>
    <t>Mar '19</t>
  </si>
  <si>
    <t>Mar '18</t>
  </si>
  <si>
    <t>Mar '17</t>
  </si>
  <si>
    <t>Mar '16</t>
  </si>
  <si>
    <t>Mar '15</t>
  </si>
  <si>
    <t>Sources Of Funds</t>
  </si>
  <si>
    <t>Reserves</t>
  </si>
  <si>
    <t>Networth</t>
  </si>
  <si>
    <t>Secured Loans</t>
  </si>
  <si>
    <t>Unsecured Loans</t>
  </si>
  <si>
    <t>Total Debt</t>
  </si>
  <si>
    <t>Total Liabilities</t>
  </si>
  <si>
    <t>Application Of Funds</t>
  </si>
  <si>
    <t>Gross Block</t>
  </si>
  <si>
    <t>Less: Accum. Depreciation</t>
  </si>
  <si>
    <t>Net Block</t>
  </si>
  <si>
    <t>Capital Work in Progress</t>
  </si>
  <si>
    <t>Investments</t>
  </si>
  <si>
    <t>Sundry Debtors</t>
  </si>
  <si>
    <t>Cash and Bank Balance</t>
  </si>
  <si>
    <t>Loans and Advances</t>
  </si>
  <si>
    <t>Total CA, Loans &amp; Advances</t>
  </si>
  <si>
    <t>Current Liabilities</t>
  </si>
  <si>
    <t>Provisions</t>
  </si>
  <si>
    <t>Total CL &amp; Provisions</t>
  </si>
  <si>
    <t>Net Current Assets</t>
  </si>
  <si>
    <t>Profit &amp; Loss account of Titan Company</t>
  </si>
  <si>
    <t>Less: MAT Credit Entitlement</t>
  </si>
  <si>
    <t>A</t>
  </si>
  <si>
    <t>B</t>
  </si>
  <si>
    <t>C</t>
  </si>
  <si>
    <t>D</t>
  </si>
  <si>
    <t>E</t>
  </si>
  <si>
    <t>Working Capital/Total Assets</t>
  </si>
  <si>
    <t>Reserve/Total Assets</t>
  </si>
  <si>
    <t>Sales/Total Assets</t>
  </si>
  <si>
    <t>Market Value of Equity/Total Liability</t>
  </si>
  <si>
    <t>Dabur</t>
  </si>
  <si>
    <t>Titan</t>
  </si>
  <si>
    <t>Balance Sheet of Yes Bank</t>
  </si>
  <si>
    <t>Capital and Liabilities:</t>
  </si>
  <si>
    <t>Net Worth</t>
  </si>
  <si>
    <t>Deposits</t>
  </si>
  <si>
    <t>Borrowings</t>
  </si>
  <si>
    <t>Other Liabilities &amp; Provisions</t>
  </si>
  <si>
    <t>Assets</t>
  </si>
  <si>
    <t>Cash &amp; Balances with RBI</t>
  </si>
  <si>
    <t>Balance with Banks, Money at Call</t>
  </si>
  <si>
    <t>Advances</t>
  </si>
  <si>
    <t>Capital Work In Progress</t>
  </si>
  <si>
    <t>Profit &amp; Loss account of Yes Bank</t>
  </si>
  <si>
    <t>Interest / Discount on Advances / Bills</t>
  </si>
  <si>
    <t>Income from Investments</t>
  </si>
  <si>
    <t>Interest on Balance with RBI and Other Inter-Bank funds</t>
  </si>
  <si>
    <t>Others</t>
  </si>
  <si>
    <t>Total Interest Earned</t>
  </si>
  <si>
    <t>Total Income</t>
  </si>
  <si>
    <t>EXPENDITURE</t>
  </si>
  <si>
    <t>Interest Expended</t>
  </si>
  <si>
    <t>Payments to and Provisions for Employees</t>
  </si>
  <si>
    <t>Depreciation</t>
  </si>
  <si>
    <t>Operating Expenses (excludes Employee Cost &amp; Depreciation)</t>
  </si>
  <si>
    <t>Total Operating Expenses</t>
  </si>
  <si>
    <t>Provision Towards Income Tax</t>
  </si>
  <si>
    <t>Provision Towards Deferred Tax</t>
  </si>
  <si>
    <t>Other Provisions and Contingencies</t>
  </si>
  <si>
    <t>Total Provisions and Contingencies</t>
  </si>
  <si>
    <t>Total Expenditure</t>
  </si>
  <si>
    <t>Net Profit / Loss for The Year</t>
  </si>
  <si>
    <t>Yes Bank</t>
  </si>
  <si>
    <t>Multiplication Factor/Co efficient</t>
  </si>
  <si>
    <t>PBDIT/Total Asset</t>
  </si>
  <si>
    <t>Altman's Z score parameter</t>
  </si>
  <si>
    <t>&gt;=3</t>
  </si>
  <si>
    <t>Good &amp; Safe</t>
  </si>
  <si>
    <t>1.8-2.99</t>
  </si>
  <si>
    <t>Cautious</t>
  </si>
  <si>
    <t>&lt;1.8</t>
  </si>
  <si>
    <t>Highly dangerous</t>
  </si>
  <si>
    <t>Altman's Z Score</t>
  </si>
  <si>
    <t>Probality of Bankruptcy</t>
  </si>
  <si>
    <t>No of outstanding Shares* Mkt Price of equity</t>
  </si>
  <si>
    <t>Risk Matrix (Altman's Z Score)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</si>
</sst>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03030"/>
      <name val="Calibri"/>
      <family val="2"/>
      <scheme val="minor"/>
    </font>
    <font>
      <sz val="11"/>
      <color rgb="FF30303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BE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EEEEE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17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/>
    <xf numFmtId="9" fontId="0" fillId="0" borderId="0" xfId="0" applyNumberFormat="1"/>
    <xf numFmtId="0" fontId="4" fillId="0" borderId="0" xfId="0" applyFont="1" applyBorder="1"/>
    <xf numFmtId="9" fontId="4" fillId="0" borderId="1" xfId="0" applyNumberFormat="1" applyFont="1" applyBorder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7EBD51A-C3E5-424C-B7E4-D57189C3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0F48B2D-D31E-41B4-A9E3-B471A191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9EF83026-DBA9-4569-831B-91A46D7A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76200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D53901D9-F8FB-45CE-9D71-64F77C6D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76200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48A5F29D-C638-47BB-A1F9-94210497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</xdr:colOff>
      <xdr:row>36</xdr:row>
      <xdr:rowOff>76200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342C795A-0A07-4966-8BB1-5F1D8DC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42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903D8E5-31C2-43ED-B6C6-49F4CE97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896FA08-16E1-4563-BFBE-6D51C37B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74B8A73-95A6-489B-879B-E56F6A73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FBA9ED0-CAF6-4889-9B06-013EB64C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15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B85C7F1A-C121-4052-8E1E-18379A68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0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76200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30F5E6A-1D64-4F9A-A428-4BBC02C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3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</xdr:colOff>
      <xdr:row>35</xdr:row>
      <xdr:rowOff>76200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23E8FFE1-930F-4BB5-9603-22439A9D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45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30654E7-19BF-46E5-A361-80F634A2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D03068C-1AFF-489B-845C-BB7764D0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7A303D2-A968-4C4A-8D0C-3025A6FA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76200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65C7A61-7274-4058-816A-945756A5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9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F8F0EE9-BAC0-40CB-93FC-1629BDA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560C63B-498E-4588-BE38-607A83EF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FDD0988-A129-4801-9B00-E806934C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76200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DE7DE1CE-AED8-493C-BE67-2E183BBE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250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5C849EE-39B3-4777-8BB5-594D0AB1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1B155B7-1DE1-4D37-81AE-E6AEB128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76200" cy="76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1440180</xdr:colOff>
      <xdr:row>1</xdr:row>
      <xdr:rowOff>99690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380" cy="556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A3" workbookViewId="0">
      <selection activeCell="B13" sqref="B13"/>
    </sheetView>
  </sheetViews>
  <sheetFormatPr defaultColWidth="8.77734375" defaultRowHeight="14.4"/>
  <cols>
    <col min="1" max="1" width="24.21875" style="1" customWidth="1"/>
    <col min="2" max="16384" width="8.77734375" style="1"/>
  </cols>
  <sheetData>
    <row r="1" spans="1:11" ht="72">
      <c r="A1" s="2" t="s">
        <v>0</v>
      </c>
      <c r="B1" s="3" t="s">
        <v>1</v>
      </c>
    </row>
    <row r="2" spans="1:11">
      <c r="A2" s="4"/>
      <c r="B2" s="11" t="s">
        <v>2</v>
      </c>
      <c r="C2" s="13">
        <v>43160</v>
      </c>
      <c r="D2" s="13">
        <v>42795</v>
      </c>
      <c r="E2" s="13">
        <v>42430</v>
      </c>
      <c r="F2" s="13">
        <v>42064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7"/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38" t="s">
        <v>4</v>
      </c>
      <c r="B6" s="38"/>
      <c r="C6" s="11"/>
      <c r="D6" s="11"/>
      <c r="E6" s="11"/>
      <c r="F6" s="11"/>
      <c r="G6" s="6"/>
      <c r="H6" s="6"/>
      <c r="I6" s="6"/>
      <c r="J6" s="6"/>
      <c r="K6" s="6"/>
    </row>
    <row r="7" spans="1:11" ht="28.8">
      <c r="A7" s="4" t="s">
        <v>5</v>
      </c>
      <c r="B7" s="5">
        <v>6189.54</v>
      </c>
      <c r="C7" s="5">
        <v>5552.26</v>
      </c>
      <c r="D7" s="5">
        <v>5357.84</v>
      </c>
      <c r="E7" s="5">
        <v>5822.23</v>
      </c>
      <c r="F7" s="5">
        <v>5493.39</v>
      </c>
      <c r="G7" s="6"/>
      <c r="H7" s="6"/>
      <c r="I7" s="6"/>
      <c r="J7" s="6"/>
      <c r="K7" s="6"/>
    </row>
    <row r="8" spans="1:11" ht="28.8">
      <c r="A8" s="7" t="s">
        <v>6</v>
      </c>
      <c r="B8" s="8">
        <v>0</v>
      </c>
      <c r="C8" s="8">
        <v>16.77</v>
      </c>
      <c r="D8" s="8">
        <v>79.19</v>
      </c>
      <c r="E8" s="8">
        <v>82.53</v>
      </c>
      <c r="F8" s="8">
        <v>74.38</v>
      </c>
      <c r="G8" s="6"/>
      <c r="H8" s="6"/>
      <c r="I8" s="6"/>
      <c r="J8" s="6"/>
      <c r="K8" s="6"/>
    </row>
    <row r="9" spans="1:11" ht="28.8">
      <c r="A9" s="4" t="s">
        <v>7</v>
      </c>
      <c r="B9" s="5">
        <v>6189.54</v>
      </c>
      <c r="C9" s="5">
        <v>5535.49</v>
      </c>
      <c r="D9" s="5">
        <v>5278.65</v>
      </c>
      <c r="E9" s="5">
        <v>5739.7</v>
      </c>
      <c r="F9" s="5">
        <v>5419.01</v>
      </c>
      <c r="G9" s="6"/>
      <c r="H9" s="6"/>
      <c r="I9" s="6"/>
      <c r="J9" s="6"/>
      <c r="K9" s="6"/>
    </row>
    <row r="10" spans="1:11">
      <c r="A10" s="7" t="s">
        <v>8</v>
      </c>
      <c r="B10" s="8">
        <v>83.65</v>
      </c>
      <c r="C10" s="8">
        <v>56.8</v>
      </c>
      <c r="D10" s="8">
        <v>12</v>
      </c>
      <c r="E10" s="8">
        <v>10.3</v>
      </c>
      <c r="F10" s="8">
        <v>12.27</v>
      </c>
      <c r="G10" s="6"/>
      <c r="H10" s="6"/>
      <c r="I10" s="6"/>
      <c r="J10" s="6"/>
      <c r="K10" s="6"/>
    </row>
    <row r="11" spans="1:11">
      <c r="A11" s="4" t="s">
        <v>9</v>
      </c>
      <c r="B11" s="5">
        <v>6273.19</v>
      </c>
      <c r="C11" s="5">
        <v>5592.29</v>
      </c>
      <c r="D11" s="5">
        <v>5290.65</v>
      </c>
      <c r="E11" s="5">
        <v>5750</v>
      </c>
      <c r="F11" s="5">
        <v>5431.28</v>
      </c>
      <c r="G11" s="6"/>
      <c r="H11" s="6"/>
      <c r="I11" s="6"/>
      <c r="J11" s="6"/>
      <c r="K11" s="6"/>
    </row>
    <row r="12" spans="1:11">
      <c r="A12" s="7" t="s">
        <v>10</v>
      </c>
      <c r="B12" s="8">
        <v>274.74</v>
      </c>
      <c r="C12" s="8">
        <v>283.23</v>
      </c>
      <c r="D12" s="8">
        <v>274.64</v>
      </c>
      <c r="E12" s="8">
        <v>196.64</v>
      </c>
      <c r="F12" s="8">
        <v>137.85</v>
      </c>
      <c r="G12" s="6"/>
      <c r="H12" s="6"/>
      <c r="I12" s="6"/>
      <c r="J12" s="6"/>
      <c r="K12" s="6"/>
    </row>
    <row r="13" spans="1:11">
      <c r="A13" s="9" t="s">
        <v>11</v>
      </c>
      <c r="B13" s="10">
        <v>6547.93</v>
      </c>
      <c r="C13" s="10">
        <v>5875.52</v>
      </c>
      <c r="D13" s="10">
        <v>5565.29</v>
      </c>
      <c r="E13" s="10">
        <v>5946.64</v>
      </c>
      <c r="F13" s="10">
        <v>5569.13</v>
      </c>
      <c r="G13" s="6"/>
      <c r="H13" s="6"/>
      <c r="I13" s="6"/>
      <c r="J13" s="6"/>
      <c r="K13" s="6"/>
    </row>
    <row r="14" spans="1:11">
      <c r="A14" s="38" t="s">
        <v>12</v>
      </c>
      <c r="B14" s="38"/>
      <c r="C14" s="11"/>
      <c r="D14" s="11"/>
      <c r="E14" s="11"/>
      <c r="F14" s="11"/>
      <c r="G14" s="6"/>
      <c r="H14" s="6"/>
      <c r="I14" s="6"/>
      <c r="J14" s="6"/>
      <c r="K14" s="6"/>
    </row>
    <row r="15" spans="1:11" ht="28.8">
      <c r="A15" s="7" t="s">
        <v>13</v>
      </c>
      <c r="B15" s="12">
        <v>2262.5100000000002</v>
      </c>
      <c r="C15" s="12">
        <v>2060.2600000000002</v>
      </c>
      <c r="D15" s="12">
        <v>1843.18</v>
      </c>
      <c r="E15" s="12">
        <v>1847.75</v>
      </c>
      <c r="F15" s="12">
        <v>1921.09</v>
      </c>
      <c r="G15" s="6"/>
      <c r="H15" s="6"/>
      <c r="I15" s="6"/>
      <c r="J15" s="6"/>
      <c r="K15" s="6"/>
    </row>
    <row r="16" spans="1:11">
      <c r="A16" s="7" t="s">
        <v>14</v>
      </c>
      <c r="B16" s="8">
        <v>984.91</v>
      </c>
      <c r="C16" s="8">
        <v>916.46</v>
      </c>
      <c r="D16" s="8">
        <v>944.6</v>
      </c>
      <c r="E16" s="8">
        <v>988.14</v>
      </c>
      <c r="F16" s="8">
        <v>937.25</v>
      </c>
      <c r="G16" s="6"/>
      <c r="H16" s="6"/>
      <c r="I16" s="6"/>
      <c r="J16" s="6"/>
      <c r="K16" s="6"/>
    </row>
    <row r="17" spans="1:14" ht="28.8">
      <c r="A17" s="7" t="s">
        <v>15</v>
      </c>
      <c r="B17" s="8">
        <v>10.09</v>
      </c>
      <c r="C17" s="8">
        <v>-74.03</v>
      </c>
      <c r="D17" s="8">
        <v>-8.19</v>
      </c>
      <c r="E17" s="8">
        <v>-23.77</v>
      </c>
      <c r="F17" s="8">
        <v>-32.25</v>
      </c>
      <c r="G17" s="6"/>
      <c r="H17" s="6"/>
      <c r="I17" s="6"/>
      <c r="J17" s="6"/>
      <c r="K17" s="6"/>
    </row>
    <row r="18" spans="1:14">
      <c r="A18" s="7" t="s">
        <v>16</v>
      </c>
      <c r="B18" s="8">
        <v>572.33000000000004</v>
      </c>
      <c r="C18" s="8">
        <v>461.13</v>
      </c>
      <c r="D18" s="8">
        <v>425.3</v>
      </c>
      <c r="E18" s="8">
        <v>431.77</v>
      </c>
      <c r="F18" s="8">
        <v>392.99</v>
      </c>
      <c r="G18" s="6"/>
      <c r="H18" s="6"/>
      <c r="I18" s="6"/>
      <c r="J18" s="6"/>
      <c r="K18" s="6"/>
    </row>
    <row r="19" spans="1:14">
      <c r="A19" s="7" t="s">
        <v>17</v>
      </c>
      <c r="B19" s="8">
        <v>29.8</v>
      </c>
      <c r="C19" s="8">
        <v>21.89</v>
      </c>
      <c r="D19" s="8">
        <v>16.23</v>
      </c>
      <c r="E19" s="8">
        <v>9.83</v>
      </c>
      <c r="F19" s="8">
        <v>9.89</v>
      </c>
      <c r="G19" s="6"/>
      <c r="H19" s="6"/>
      <c r="I19" s="6"/>
      <c r="J19" s="6"/>
      <c r="K19" s="6"/>
    </row>
    <row r="20" spans="1:14" ht="28.8">
      <c r="A20" s="7" t="s">
        <v>18</v>
      </c>
      <c r="B20" s="8">
        <v>108.83</v>
      </c>
      <c r="C20" s="8">
        <v>102.5</v>
      </c>
      <c r="D20" s="8">
        <v>75.430000000000007</v>
      </c>
      <c r="E20" s="8">
        <v>72.819999999999993</v>
      </c>
      <c r="F20" s="8">
        <v>65.97</v>
      </c>
      <c r="G20" s="6"/>
      <c r="H20" s="6"/>
      <c r="I20" s="6"/>
      <c r="J20" s="6"/>
      <c r="K20" s="6"/>
    </row>
    <row r="21" spans="1:14">
      <c r="A21" s="7" t="s">
        <v>19</v>
      </c>
      <c r="B21" s="12">
        <v>1076.1099999999999</v>
      </c>
      <c r="C21" s="8">
        <v>999.64</v>
      </c>
      <c r="D21" s="8">
        <v>974.39</v>
      </c>
      <c r="E21" s="12">
        <v>1407.36</v>
      </c>
      <c r="F21" s="12">
        <v>1273.7</v>
      </c>
      <c r="G21" s="6"/>
      <c r="H21" s="6"/>
      <c r="I21" s="6"/>
      <c r="J21" s="6"/>
      <c r="K21" s="6"/>
    </row>
    <row r="22" spans="1:14">
      <c r="A22" s="9" t="s">
        <v>20</v>
      </c>
      <c r="B22" s="10">
        <v>5044.58</v>
      </c>
      <c r="C22" s="10">
        <v>4487.8500000000004</v>
      </c>
      <c r="D22" s="10">
        <v>4270.9399999999996</v>
      </c>
      <c r="E22" s="10">
        <v>4733.8999999999996</v>
      </c>
      <c r="F22" s="10">
        <v>4568.6400000000003</v>
      </c>
      <c r="G22" s="6"/>
      <c r="H22" s="6"/>
      <c r="I22" s="6"/>
      <c r="J22" s="6"/>
      <c r="K22" s="6"/>
    </row>
    <row r="23" spans="1:14">
      <c r="A23" s="4"/>
      <c r="B23" s="13">
        <v>43525</v>
      </c>
      <c r="C23" s="13">
        <v>43160</v>
      </c>
      <c r="D23" s="13">
        <v>42795</v>
      </c>
      <c r="E23" s="13">
        <v>42430</v>
      </c>
      <c r="F23" s="13">
        <v>42064</v>
      </c>
      <c r="G23" s="6"/>
      <c r="H23" s="6"/>
      <c r="I23" s="6"/>
      <c r="J23" s="6"/>
      <c r="K23" s="6"/>
    </row>
    <row r="24" spans="1:1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4">
      <c r="A25" s="7"/>
      <c r="B25" s="8" t="s">
        <v>3</v>
      </c>
      <c r="C25" s="8" t="s">
        <v>3</v>
      </c>
      <c r="D25" s="8" t="s">
        <v>3</v>
      </c>
      <c r="E25" s="8" t="s">
        <v>3</v>
      </c>
      <c r="F25" s="8" t="s">
        <v>3</v>
      </c>
      <c r="G25" s="6"/>
      <c r="H25" s="6"/>
      <c r="I25" s="6"/>
      <c r="J25" s="6"/>
      <c r="K25" s="6"/>
      <c r="M25" s="34">
        <f>B27+B20+B19</f>
        <v>1641.9799999999998</v>
      </c>
      <c r="N25" s="1">
        <f>M25/'Dabur BS'!B46</f>
        <v>0.29432599959130845</v>
      </c>
    </row>
    <row r="26" spans="1:14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4" ht="43.2">
      <c r="A27" s="9" t="s">
        <v>21</v>
      </c>
      <c r="B27" s="10">
        <v>1503.35</v>
      </c>
      <c r="C27" s="10">
        <v>1387.67</v>
      </c>
      <c r="D27" s="10">
        <v>1294.3499999999999</v>
      </c>
      <c r="E27" s="10">
        <v>1212.74</v>
      </c>
      <c r="F27" s="10">
        <v>1000.49</v>
      </c>
      <c r="G27" s="6"/>
      <c r="H27" s="6"/>
      <c r="I27" s="6"/>
      <c r="J27" s="6"/>
      <c r="K27" s="6"/>
    </row>
    <row r="28" spans="1:14">
      <c r="A28" s="7" t="s">
        <v>22</v>
      </c>
      <c r="B28" s="8">
        <v>0</v>
      </c>
      <c r="C28" s="8">
        <v>-14.54</v>
      </c>
      <c r="D28" s="8">
        <v>0</v>
      </c>
      <c r="E28" s="8">
        <v>0</v>
      </c>
      <c r="F28" s="8">
        <v>-23.96</v>
      </c>
      <c r="G28" s="6"/>
      <c r="H28" s="6"/>
      <c r="I28" s="6"/>
      <c r="J28" s="6"/>
      <c r="K28" s="6"/>
    </row>
    <row r="29" spans="1:14">
      <c r="A29" s="4" t="s">
        <v>23</v>
      </c>
      <c r="B29" s="5">
        <v>1503.35</v>
      </c>
      <c r="C29" s="5">
        <v>1373.13</v>
      </c>
      <c r="D29" s="5">
        <v>1294.3499999999999</v>
      </c>
      <c r="E29" s="5">
        <v>1212.74</v>
      </c>
      <c r="F29" s="11">
        <v>976.53</v>
      </c>
      <c r="G29" s="6"/>
      <c r="H29" s="6"/>
      <c r="I29" s="6"/>
      <c r="J29" s="6"/>
      <c r="K29" s="6"/>
    </row>
    <row r="30" spans="1:14" ht="16.05" customHeight="1">
      <c r="A30" s="38" t="s">
        <v>24</v>
      </c>
      <c r="B30" s="38"/>
      <c r="C30" s="11"/>
      <c r="D30" s="11"/>
      <c r="E30" s="11"/>
      <c r="F30" s="11"/>
      <c r="G30" s="6"/>
      <c r="H30" s="6"/>
      <c r="I30" s="6"/>
      <c r="J30" s="6"/>
      <c r="K30" s="6"/>
    </row>
    <row r="31" spans="1:14">
      <c r="A31" s="7" t="s">
        <v>25</v>
      </c>
      <c r="B31" s="8">
        <v>369.28</v>
      </c>
      <c r="C31" s="8">
        <v>340.33</v>
      </c>
      <c r="D31" s="8">
        <v>310.83</v>
      </c>
      <c r="E31" s="8">
        <v>259.11</v>
      </c>
      <c r="F31" s="8">
        <v>204.35</v>
      </c>
      <c r="G31" s="6"/>
      <c r="H31" s="6"/>
      <c r="I31" s="6"/>
      <c r="J31" s="6"/>
      <c r="K31" s="6"/>
    </row>
    <row r="32" spans="1:14">
      <c r="A32" s="7" t="s">
        <v>26</v>
      </c>
      <c r="B32" s="8">
        <v>-130.22</v>
      </c>
      <c r="C32" s="8">
        <v>-39.25</v>
      </c>
      <c r="D32" s="8">
        <v>-14.81</v>
      </c>
      <c r="E32" s="8">
        <v>14.12</v>
      </c>
      <c r="F32" s="8">
        <v>9.6</v>
      </c>
      <c r="G32" s="6"/>
      <c r="H32" s="6"/>
      <c r="I32" s="6"/>
      <c r="J32" s="6"/>
      <c r="K32" s="6"/>
    </row>
    <row r="33" spans="1:11">
      <c r="A33" s="4" t="s">
        <v>27</v>
      </c>
      <c r="B33" s="11">
        <v>239.06</v>
      </c>
      <c r="C33" s="11">
        <v>301.08</v>
      </c>
      <c r="D33" s="11">
        <v>296.02</v>
      </c>
      <c r="E33" s="11">
        <v>273.23</v>
      </c>
      <c r="F33" s="11">
        <v>213.95</v>
      </c>
      <c r="G33" s="6"/>
      <c r="H33" s="6"/>
      <c r="I33" s="6"/>
      <c r="J33" s="6"/>
      <c r="K33" s="6"/>
    </row>
    <row r="34" spans="1:11" ht="28.8">
      <c r="A34" s="4" t="s">
        <v>28</v>
      </c>
      <c r="B34" s="5">
        <v>1264.29</v>
      </c>
      <c r="C34" s="5">
        <v>1072.05</v>
      </c>
      <c r="D34" s="11">
        <v>998.33</v>
      </c>
      <c r="E34" s="11">
        <v>939.51</v>
      </c>
      <c r="F34" s="11">
        <v>762.58</v>
      </c>
      <c r="G34" s="6"/>
      <c r="H34" s="6"/>
      <c r="I34" s="6"/>
      <c r="J34" s="6"/>
      <c r="K34" s="6"/>
    </row>
    <row r="35" spans="1:11" ht="28.8">
      <c r="A35" s="4" t="s">
        <v>29</v>
      </c>
      <c r="B35" s="5">
        <v>1264.29</v>
      </c>
      <c r="C35" s="5">
        <v>1072.05</v>
      </c>
      <c r="D35" s="11">
        <v>998.33</v>
      </c>
      <c r="E35" s="11">
        <v>939.51</v>
      </c>
      <c r="F35" s="11">
        <v>762.58</v>
      </c>
    </row>
    <row r="36" spans="1:11">
      <c r="A36" s="9" t="s">
        <v>30</v>
      </c>
      <c r="B36" s="10">
        <v>1264.29</v>
      </c>
      <c r="C36" s="10">
        <v>1072.05</v>
      </c>
      <c r="D36" s="15">
        <v>998.33</v>
      </c>
      <c r="E36" s="15">
        <v>939.51</v>
      </c>
      <c r="F36" s="15">
        <v>762.58</v>
      </c>
    </row>
  </sheetData>
  <mergeCells count="7">
    <mergeCell ref="A30:B30"/>
    <mergeCell ref="A3:K3"/>
    <mergeCell ref="A5:K5"/>
    <mergeCell ref="A6:B6"/>
    <mergeCell ref="A14:B14"/>
    <mergeCell ref="A24:K24"/>
    <mergeCell ref="A26:K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B11" sqref="B11"/>
    </sheetView>
  </sheetViews>
  <sheetFormatPr defaultColWidth="8.77734375" defaultRowHeight="14.4"/>
  <cols>
    <col min="1" max="1" width="21.88671875" style="1" customWidth="1"/>
    <col min="2" max="16384" width="8.77734375" style="1"/>
  </cols>
  <sheetData>
    <row r="1" spans="1:11" ht="72">
      <c r="A1" s="2" t="s">
        <v>31</v>
      </c>
      <c r="B1" s="3" t="s">
        <v>1</v>
      </c>
    </row>
    <row r="2" spans="1:11">
      <c r="A2" s="4"/>
      <c r="B2" s="11" t="s">
        <v>2</v>
      </c>
      <c r="C2" s="13">
        <v>43160</v>
      </c>
      <c r="D2" s="13">
        <v>42795</v>
      </c>
      <c r="E2" s="13">
        <v>42430</v>
      </c>
      <c r="F2" s="13">
        <v>42064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7"/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38" t="s">
        <v>32</v>
      </c>
      <c r="B6" s="38"/>
      <c r="C6" s="11"/>
      <c r="D6" s="11"/>
      <c r="E6" s="11"/>
      <c r="F6" s="11"/>
      <c r="G6" s="6"/>
      <c r="H6" s="6"/>
      <c r="I6" s="6"/>
      <c r="J6" s="6"/>
      <c r="K6" s="6"/>
    </row>
    <row r="7" spans="1:11">
      <c r="A7" s="38" t="s">
        <v>33</v>
      </c>
      <c r="B7" s="38"/>
      <c r="C7" s="11"/>
      <c r="D7" s="11"/>
      <c r="E7" s="11"/>
      <c r="F7" s="11"/>
      <c r="G7" s="6"/>
      <c r="H7" s="6"/>
      <c r="I7" s="6"/>
      <c r="J7" s="6"/>
      <c r="K7" s="6"/>
    </row>
    <row r="8" spans="1:11">
      <c r="A8" s="7" t="s">
        <v>34</v>
      </c>
      <c r="B8" s="8">
        <v>176.63</v>
      </c>
      <c r="C8" s="8">
        <v>176.15</v>
      </c>
      <c r="D8" s="8">
        <v>176.15</v>
      </c>
      <c r="E8" s="8">
        <v>175.91</v>
      </c>
      <c r="F8" s="8">
        <v>175.65</v>
      </c>
      <c r="G8" s="6"/>
      <c r="H8" s="6"/>
      <c r="I8" s="6"/>
      <c r="J8" s="6"/>
      <c r="K8" s="6"/>
    </row>
    <row r="9" spans="1:11">
      <c r="A9" s="9" t="s">
        <v>35</v>
      </c>
      <c r="B9" s="15">
        <v>176.63</v>
      </c>
      <c r="C9" s="15">
        <v>176.15</v>
      </c>
      <c r="D9" s="15">
        <v>176.15</v>
      </c>
      <c r="E9" s="15">
        <v>175.91</v>
      </c>
      <c r="F9" s="15">
        <v>175.65</v>
      </c>
      <c r="G9" s="6"/>
      <c r="H9" s="6"/>
      <c r="I9" s="6"/>
      <c r="J9" s="6"/>
      <c r="K9" s="6"/>
    </row>
    <row r="10" spans="1:11">
      <c r="A10" s="7" t="s">
        <v>36</v>
      </c>
      <c r="B10" s="12">
        <v>3717.2</v>
      </c>
      <c r="C10" s="12">
        <v>4050.71</v>
      </c>
      <c r="D10" s="12">
        <v>3481.73</v>
      </c>
      <c r="E10" s="12">
        <v>2695.87</v>
      </c>
      <c r="F10" s="12">
        <v>2160.54</v>
      </c>
      <c r="G10" s="6"/>
      <c r="H10" s="6"/>
      <c r="I10" s="6"/>
      <c r="J10" s="6"/>
      <c r="K10" s="6"/>
    </row>
    <row r="11" spans="1:11" ht="28.8">
      <c r="A11" s="9" t="s">
        <v>37</v>
      </c>
      <c r="B11" s="10">
        <v>3717.2</v>
      </c>
      <c r="C11" s="10">
        <v>4050.71</v>
      </c>
      <c r="D11" s="10">
        <v>3481.73</v>
      </c>
      <c r="E11" s="10">
        <v>2695.87</v>
      </c>
      <c r="F11" s="10">
        <v>2160.54</v>
      </c>
      <c r="G11" s="6"/>
      <c r="H11" s="6"/>
      <c r="I11" s="6"/>
      <c r="J11" s="6"/>
      <c r="K11" s="6"/>
    </row>
    <row r="12" spans="1:11">
      <c r="A12" s="7" t="s">
        <v>38</v>
      </c>
      <c r="B12" s="8">
        <v>74.989999999999995</v>
      </c>
      <c r="C12" s="8">
        <v>0</v>
      </c>
      <c r="D12" s="8">
        <v>0</v>
      </c>
      <c r="E12" s="8">
        <v>0</v>
      </c>
      <c r="F12" s="8">
        <v>0</v>
      </c>
      <c r="G12" s="6"/>
      <c r="H12" s="6"/>
      <c r="I12" s="6"/>
      <c r="J12" s="6"/>
      <c r="K12" s="6"/>
    </row>
    <row r="13" spans="1:11" ht="28.8">
      <c r="A13" s="9" t="s">
        <v>39</v>
      </c>
      <c r="B13" s="10">
        <v>3968.82</v>
      </c>
      <c r="C13" s="10">
        <v>4226.8599999999997</v>
      </c>
      <c r="D13" s="10">
        <v>3657.88</v>
      </c>
      <c r="E13" s="10">
        <v>2871.78</v>
      </c>
      <c r="F13" s="10">
        <v>2336.19</v>
      </c>
      <c r="G13" s="6"/>
      <c r="H13" s="6"/>
      <c r="I13" s="6"/>
      <c r="J13" s="6"/>
      <c r="K13" s="6"/>
    </row>
    <row r="14" spans="1:11">
      <c r="A14" s="38" t="s">
        <v>40</v>
      </c>
      <c r="B14" s="38"/>
      <c r="C14" s="11"/>
      <c r="D14" s="11"/>
      <c r="E14" s="11"/>
      <c r="F14" s="11"/>
      <c r="G14" s="6"/>
      <c r="H14" s="6"/>
      <c r="I14" s="6"/>
      <c r="J14" s="6"/>
      <c r="K14" s="6"/>
    </row>
    <row r="15" spans="1:11">
      <c r="A15" s="7" t="s">
        <v>41</v>
      </c>
      <c r="B15" s="8">
        <v>26.05</v>
      </c>
      <c r="C15" s="8">
        <v>201.04</v>
      </c>
      <c r="D15" s="8">
        <v>200.64</v>
      </c>
      <c r="E15" s="8">
        <v>0</v>
      </c>
      <c r="F15" s="8">
        <v>0</v>
      </c>
      <c r="G15" s="6"/>
      <c r="H15" s="6"/>
      <c r="I15" s="6"/>
      <c r="J15" s="6"/>
      <c r="K15" s="6"/>
    </row>
    <row r="16" spans="1:11" ht="28.8">
      <c r="A16" s="7" t="s">
        <v>42</v>
      </c>
      <c r="B16" s="8">
        <v>8.32</v>
      </c>
      <c r="C16" s="8">
        <v>96.03</v>
      </c>
      <c r="D16" s="8">
        <v>98.28</v>
      </c>
      <c r="E16" s="8">
        <v>64.47</v>
      </c>
      <c r="F16" s="8">
        <v>50.35</v>
      </c>
      <c r="G16" s="6"/>
      <c r="H16" s="6"/>
      <c r="I16" s="6"/>
      <c r="J16" s="6"/>
      <c r="K16" s="6"/>
    </row>
    <row r="17" spans="1:11" ht="28.8">
      <c r="A17" s="7" t="s">
        <v>43</v>
      </c>
      <c r="B17" s="8">
        <v>4.5599999999999996</v>
      </c>
      <c r="C17" s="8">
        <v>4.25</v>
      </c>
      <c r="D17" s="8">
        <v>3.71</v>
      </c>
      <c r="E17" s="8">
        <v>0</v>
      </c>
      <c r="F17" s="8">
        <v>0</v>
      </c>
      <c r="G17" s="6"/>
      <c r="H17" s="6"/>
      <c r="I17" s="6"/>
      <c r="J17" s="6"/>
      <c r="K17" s="6"/>
    </row>
    <row r="18" spans="1:11">
      <c r="A18" s="7" t="s">
        <v>44</v>
      </c>
      <c r="B18" s="8">
        <v>52.76</v>
      </c>
      <c r="C18" s="8">
        <v>50.04</v>
      </c>
      <c r="D18" s="8">
        <v>47.52</v>
      </c>
      <c r="E18" s="8">
        <v>45.03</v>
      </c>
      <c r="F18" s="8">
        <v>42.79</v>
      </c>
      <c r="G18" s="6"/>
      <c r="H18" s="6"/>
      <c r="I18" s="6"/>
      <c r="J18" s="6"/>
      <c r="K18" s="6"/>
    </row>
    <row r="19" spans="1:11" ht="28.8">
      <c r="A19" s="9" t="s">
        <v>45</v>
      </c>
      <c r="B19" s="15">
        <v>91.69</v>
      </c>
      <c r="C19" s="15">
        <v>351.36</v>
      </c>
      <c r="D19" s="15">
        <v>350.15</v>
      </c>
      <c r="E19" s="15">
        <v>109.5</v>
      </c>
      <c r="F19" s="15">
        <v>93.14</v>
      </c>
      <c r="G19" s="6"/>
      <c r="H19" s="6"/>
      <c r="I19" s="6"/>
      <c r="J19" s="6"/>
      <c r="K19" s="6"/>
    </row>
    <row r="20" spans="1:11">
      <c r="A20" s="38" t="s">
        <v>46</v>
      </c>
      <c r="B20" s="38"/>
      <c r="C20" s="11"/>
      <c r="D20" s="11"/>
      <c r="E20" s="11"/>
      <c r="F20" s="11"/>
      <c r="G20" s="6"/>
      <c r="H20" s="6"/>
      <c r="I20" s="6"/>
      <c r="J20" s="6"/>
      <c r="K20" s="6"/>
    </row>
    <row r="21" spans="1:11">
      <c r="A21" s="7" t="s">
        <v>47</v>
      </c>
      <c r="B21" s="8">
        <v>108.72</v>
      </c>
      <c r="C21" s="8">
        <v>85.49</v>
      </c>
      <c r="D21" s="8">
        <v>83.04</v>
      </c>
      <c r="E21" s="8">
        <v>86.51</v>
      </c>
      <c r="F21" s="8">
        <v>129.13</v>
      </c>
      <c r="G21" s="6"/>
      <c r="H21" s="6"/>
      <c r="I21" s="6"/>
      <c r="J21" s="6"/>
      <c r="K21" s="6"/>
    </row>
    <row r="22" spans="1:11">
      <c r="A22" s="7" t="s">
        <v>48</v>
      </c>
      <c r="B22" s="8">
        <v>998.32</v>
      </c>
      <c r="C22" s="8">
        <v>960.62</v>
      </c>
      <c r="D22" s="8">
        <v>914.52</v>
      </c>
      <c r="E22" s="8">
        <v>931.34</v>
      </c>
      <c r="F22" s="8">
        <v>756.64</v>
      </c>
      <c r="G22" s="6"/>
      <c r="H22" s="6"/>
      <c r="I22" s="6"/>
      <c r="J22" s="6"/>
      <c r="K22" s="6"/>
    </row>
    <row r="23" spans="1:11">
      <c r="A23" s="7" t="s">
        <v>49</v>
      </c>
      <c r="B23" s="8">
        <v>330.14</v>
      </c>
      <c r="C23" s="8">
        <v>123.98</v>
      </c>
      <c r="D23" s="8">
        <v>157.05000000000001</v>
      </c>
      <c r="E23" s="8">
        <v>187.75</v>
      </c>
      <c r="F23" s="8">
        <v>170.22</v>
      </c>
      <c r="G23" s="6"/>
      <c r="H23" s="6"/>
      <c r="I23" s="6"/>
      <c r="J23" s="6"/>
      <c r="K23" s="6"/>
    </row>
    <row r="24" spans="1:11">
      <c r="A24" s="7" t="s">
        <v>50</v>
      </c>
      <c r="B24" s="8">
        <v>81.09</v>
      </c>
      <c r="C24" s="8">
        <v>64.39</v>
      </c>
      <c r="D24" s="8">
        <v>54.38</v>
      </c>
      <c r="E24" s="8">
        <v>268.13</v>
      </c>
      <c r="F24" s="8">
        <v>203.04</v>
      </c>
      <c r="G24" s="6"/>
      <c r="H24" s="6"/>
      <c r="I24" s="6"/>
      <c r="J24" s="6"/>
      <c r="K24" s="6"/>
    </row>
    <row r="25" spans="1:11">
      <c r="A25" s="9" t="s">
        <v>51</v>
      </c>
      <c r="B25" s="10">
        <v>1518.27</v>
      </c>
      <c r="C25" s="10">
        <v>1234.48</v>
      </c>
      <c r="D25" s="10">
        <v>1208.99</v>
      </c>
      <c r="E25" s="10">
        <v>1473.73</v>
      </c>
      <c r="F25" s="10">
        <v>1259.03</v>
      </c>
      <c r="G25" s="6"/>
      <c r="H25" s="6"/>
      <c r="I25" s="6"/>
      <c r="J25" s="6"/>
      <c r="K25" s="6"/>
    </row>
    <row r="26" spans="1:11" ht="28.8">
      <c r="A26" s="9" t="s">
        <v>52</v>
      </c>
      <c r="B26" s="10">
        <v>5578.78</v>
      </c>
      <c r="C26" s="10">
        <v>5812.7</v>
      </c>
      <c r="D26" s="10">
        <v>5217.0200000000004</v>
      </c>
      <c r="E26" s="10">
        <v>4455.01</v>
      </c>
      <c r="F26" s="10">
        <v>3688.36</v>
      </c>
      <c r="G26" s="6"/>
      <c r="H26" s="6"/>
      <c r="I26" s="6"/>
      <c r="J26" s="6"/>
      <c r="K26" s="6"/>
    </row>
    <row r="27" spans="1:11">
      <c r="A27" s="38" t="s">
        <v>53</v>
      </c>
      <c r="B27" s="38"/>
      <c r="C27" s="11"/>
      <c r="D27" s="11"/>
      <c r="E27" s="11"/>
      <c r="F27" s="11"/>
      <c r="G27" s="6"/>
      <c r="H27" s="6"/>
      <c r="I27" s="6"/>
      <c r="J27" s="6"/>
      <c r="K27" s="6"/>
    </row>
    <row r="28" spans="1:11">
      <c r="A28" s="38" t="s">
        <v>54</v>
      </c>
      <c r="B28" s="38"/>
      <c r="C28" s="11"/>
      <c r="D28" s="11"/>
      <c r="E28" s="11"/>
      <c r="F28" s="11"/>
      <c r="G28" s="6"/>
      <c r="H28" s="6"/>
      <c r="I28" s="6"/>
      <c r="J28" s="6"/>
      <c r="K28" s="6"/>
    </row>
    <row r="29" spans="1:11">
      <c r="A29" s="7" t="s">
        <v>55</v>
      </c>
      <c r="B29" s="8">
        <v>971.88</v>
      </c>
      <c r="C29" s="8">
        <v>971.34</v>
      </c>
      <c r="D29" s="8">
        <v>929.18</v>
      </c>
      <c r="E29" s="8">
        <v>673.49</v>
      </c>
      <c r="F29" s="8">
        <v>662.43</v>
      </c>
      <c r="G29" s="6"/>
      <c r="H29" s="6"/>
      <c r="I29" s="6"/>
      <c r="J29" s="6"/>
      <c r="K29" s="6"/>
    </row>
    <row r="30" spans="1:11">
      <c r="A30" s="7" t="s">
        <v>56</v>
      </c>
      <c r="B30" s="8">
        <v>15.37</v>
      </c>
      <c r="C30" s="8">
        <v>8.7799999999999994</v>
      </c>
      <c r="D30" s="8">
        <v>12.8</v>
      </c>
      <c r="E30" s="8">
        <v>17.04</v>
      </c>
      <c r="F30" s="8">
        <v>20.09</v>
      </c>
      <c r="G30" s="6"/>
      <c r="H30" s="6"/>
      <c r="I30" s="6"/>
      <c r="J30" s="6"/>
      <c r="K30" s="6"/>
    </row>
    <row r="31" spans="1:11">
      <c r="A31" s="7" t="s">
        <v>57</v>
      </c>
      <c r="B31" s="8">
        <v>21.69</v>
      </c>
      <c r="C31" s="8">
        <v>26.82</v>
      </c>
      <c r="D31" s="8">
        <v>28.25</v>
      </c>
      <c r="E31" s="8">
        <v>24.96</v>
      </c>
      <c r="F31" s="8">
        <v>12.22</v>
      </c>
      <c r="G31" s="6"/>
      <c r="H31" s="6"/>
      <c r="I31" s="6"/>
      <c r="J31" s="6"/>
      <c r="K31" s="6"/>
    </row>
    <row r="32" spans="1:11">
      <c r="A32" s="7" t="s">
        <v>58</v>
      </c>
      <c r="B32" s="8">
        <v>49.37</v>
      </c>
      <c r="C32" s="8">
        <v>50.36</v>
      </c>
      <c r="D32" s="8">
        <v>51.35</v>
      </c>
      <c r="E32" s="8">
        <v>0</v>
      </c>
      <c r="F32" s="8">
        <v>0</v>
      </c>
      <c r="G32" s="6"/>
      <c r="H32" s="6"/>
      <c r="I32" s="6"/>
      <c r="J32" s="6"/>
      <c r="K32" s="6"/>
    </row>
    <row r="33" spans="1:11">
      <c r="A33" s="9" t="s">
        <v>59</v>
      </c>
      <c r="B33" s="10">
        <v>1058.31</v>
      </c>
      <c r="C33" s="10">
        <v>1057.3</v>
      </c>
      <c r="D33" s="10">
        <v>1021.58</v>
      </c>
      <c r="E33" s="15">
        <v>715.49</v>
      </c>
      <c r="F33" s="15">
        <v>694.74</v>
      </c>
      <c r="G33" s="6"/>
      <c r="H33" s="6"/>
      <c r="I33" s="6"/>
      <c r="J33" s="6"/>
      <c r="K33" s="6"/>
    </row>
    <row r="34" spans="1:11">
      <c r="A34" s="7" t="s">
        <v>60</v>
      </c>
      <c r="B34" s="12">
        <v>2236.7399999999998</v>
      </c>
      <c r="C34" s="12">
        <v>2719.69</v>
      </c>
      <c r="D34" s="12">
        <v>2319.0300000000002</v>
      </c>
      <c r="E34" s="12">
        <v>1763.39</v>
      </c>
      <c r="F34" s="12">
        <v>1407</v>
      </c>
      <c r="G34" s="6"/>
      <c r="H34" s="6"/>
      <c r="I34" s="6"/>
      <c r="J34" s="6"/>
      <c r="K34" s="6"/>
    </row>
    <row r="35" spans="1:11" ht="28.8">
      <c r="A35" s="7" t="s">
        <v>61</v>
      </c>
      <c r="B35" s="8">
        <v>13.14</v>
      </c>
      <c r="C35" s="8">
        <v>9.61</v>
      </c>
      <c r="D35" s="8">
        <v>8.92</v>
      </c>
      <c r="E35" s="8">
        <v>23.66</v>
      </c>
      <c r="F35" s="8">
        <v>12.3</v>
      </c>
      <c r="G35" s="6"/>
      <c r="H35" s="6"/>
      <c r="I35" s="6"/>
      <c r="J35" s="6"/>
      <c r="K35" s="6"/>
    </row>
    <row r="36" spans="1:11" ht="28.8">
      <c r="A36" s="7" t="s">
        <v>62</v>
      </c>
      <c r="B36" s="8">
        <v>146.24</v>
      </c>
      <c r="C36" s="8">
        <v>67.260000000000005</v>
      </c>
      <c r="D36" s="8">
        <v>81.88</v>
      </c>
      <c r="E36" s="8">
        <v>0.02</v>
      </c>
      <c r="F36" s="8">
        <v>2</v>
      </c>
      <c r="G36" s="6"/>
      <c r="H36" s="6"/>
      <c r="I36" s="6"/>
      <c r="J36" s="6"/>
      <c r="K36" s="6"/>
    </row>
    <row r="37" spans="1:11" ht="28.8">
      <c r="A37" s="9" t="s">
        <v>63</v>
      </c>
      <c r="B37" s="10">
        <v>3454.43</v>
      </c>
      <c r="C37" s="10">
        <v>3853.86</v>
      </c>
      <c r="D37" s="10">
        <v>3431.41</v>
      </c>
      <c r="E37" s="10">
        <v>2502.56</v>
      </c>
      <c r="F37" s="10">
        <v>2116.04</v>
      </c>
      <c r="G37" s="6"/>
      <c r="H37" s="6"/>
      <c r="I37" s="6"/>
      <c r="J37" s="6"/>
      <c r="K37" s="6"/>
    </row>
    <row r="38" spans="1:11">
      <c r="A38" s="38" t="s">
        <v>64</v>
      </c>
      <c r="B38" s="38"/>
      <c r="C38" s="11"/>
      <c r="D38" s="11"/>
      <c r="E38" s="11"/>
      <c r="F38" s="11"/>
      <c r="G38" s="6"/>
      <c r="H38" s="6"/>
      <c r="I38" s="6"/>
      <c r="J38" s="6"/>
      <c r="K38" s="6"/>
    </row>
    <row r="39" spans="1:11">
      <c r="A39" s="7" t="s">
        <v>65</v>
      </c>
      <c r="B39" s="8">
        <v>725.4</v>
      </c>
      <c r="C39" s="8">
        <v>713.39</v>
      </c>
      <c r="D39" s="8">
        <v>735.12</v>
      </c>
      <c r="E39" s="8">
        <v>661.48</v>
      </c>
      <c r="F39" s="8">
        <v>371.17</v>
      </c>
      <c r="G39" s="6"/>
      <c r="H39" s="6"/>
      <c r="I39" s="6"/>
      <c r="J39" s="6"/>
      <c r="K39" s="6"/>
    </row>
    <row r="40" spans="1:11">
      <c r="A40" s="7" t="s">
        <v>66</v>
      </c>
      <c r="B40" s="8">
        <v>732.9</v>
      </c>
      <c r="C40" s="8">
        <v>704.79</v>
      </c>
      <c r="D40" s="8">
        <v>599.27</v>
      </c>
      <c r="E40" s="8">
        <v>615.55999999999995</v>
      </c>
      <c r="F40" s="8">
        <v>550.6</v>
      </c>
      <c r="G40" s="6"/>
      <c r="H40" s="6"/>
      <c r="I40" s="6"/>
      <c r="J40" s="6"/>
      <c r="K40" s="6"/>
    </row>
    <row r="41" spans="1:11">
      <c r="A41" s="7" t="s">
        <v>67</v>
      </c>
      <c r="B41" s="8">
        <v>431.46</v>
      </c>
      <c r="C41" s="8">
        <v>321.33999999999997</v>
      </c>
      <c r="D41" s="8">
        <v>333.25</v>
      </c>
      <c r="E41" s="8">
        <v>420.69</v>
      </c>
      <c r="F41" s="8">
        <v>338.79</v>
      </c>
      <c r="G41" s="6"/>
      <c r="H41" s="6"/>
      <c r="I41" s="6"/>
      <c r="J41" s="6"/>
      <c r="K41" s="6"/>
    </row>
    <row r="42" spans="1:11" ht="28.8">
      <c r="A42" s="7" t="s">
        <v>68</v>
      </c>
      <c r="B42" s="8">
        <v>124.71</v>
      </c>
      <c r="C42" s="8">
        <v>87.02</v>
      </c>
      <c r="D42" s="8">
        <v>26.16</v>
      </c>
      <c r="E42" s="8">
        <v>54.16</v>
      </c>
      <c r="F42" s="8">
        <v>123.94</v>
      </c>
      <c r="G42" s="6"/>
      <c r="H42" s="6"/>
      <c r="I42" s="6"/>
      <c r="J42" s="6"/>
      <c r="K42" s="6"/>
    </row>
    <row r="43" spans="1:11" ht="28.8">
      <c r="A43" s="7" t="s">
        <v>69</v>
      </c>
      <c r="B43" s="8">
        <v>4.5599999999999996</v>
      </c>
      <c r="C43" s="8">
        <v>1.41</v>
      </c>
      <c r="D43" s="8">
        <v>3.35</v>
      </c>
      <c r="E43" s="8">
        <v>123.91</v>
      </c>
      <c r="F43" s="8">
        <v>114.08</v>
      </c>
      <c r="G43" s="6"/>
      <c r="H43" s="6"/>
      <c r="I43" s="6"/>
      <c r="J43" s="6"/>
      <c r="K43" s="6"/>
    </row>
    <row r="44" spans="1:11">
      <c r="A44" s="7" t="s">
        <v>70</v>
      </c>
      <c r="B44" s="8">
        <v>105.32</v>
      </c>
      <c r="C44" s="8">
        <v>130.88999999999999</v>
      </c>
      <c r="D44" s="8">
        <v>88.46</v>
      </c>
      <c r="E44" s="8">
        <v>76.650000000000006</v>
      </c>
      <c r="F44" s="8">
        <v>73.739999999999995</v>
      </c>
      <c r="G44" s="6"/>
      <c r="H44" s="6"/>
      <c r="I44" s="6"/>
      <c r="J44" s="6"/>
      <c r="K44" s="6"/>
    </row>
    <row r="45" spans="1:11">
      <c r="A45" s="9" t="s">
        <v>71</v>
      </c>
      <c r="B45" s="10">
        <v>2124.35</v>
      </c>
      <c r="C45" s="10">
        <v>1958.84</v>
      </c>
      <c r="D45" s="10">
        <v>1785.61</v>
      </c>
      <c r="E45" s="10">
        <v>1952.45</v>
      </c>
      <c r="F45" s="10">
        <v>1572.32</v>
      </c>
      <c r="G45" s="6"/>
      <c r="H45" s="6"/>
      <c r="I45" s="6"/>
      <c r="J45" s="6"/>
      <c r="K45" s="6"/>
    </row>
    <row r="46" spans="1:11">
      <c r="A46" s="9" t="s">
        <v>72</v>
      </c>
      <c r="B46" s="10">
        <v>5578.78</v>
      </c>
      <c r="C46" s="10">
        <v>5812.7</v>
      </c>
      <c r="D46" s="10">
        <v>5217.0200000000004</v>
      </c>
      <c r="E46" s="10">
        <v>4455.01</v>
      </c>
      <c r="F46" s="10">
        <v>3688.36</v>
      </c>
      <c r="G46" s="6"/>
      <c r="H46" s="6"/>
      <c r="I46" s="6"/>
      <c r="J46" s="6"/>
      <c r="K46" s="6"/>
    </row>
  </sheetData>
  <mergeCells count="9">
    <mergeCell ref="A27:B27"/>
    <mergeCell ref="A28:B28"/>
    <mergeCell ref="A38:B38"/>
    <mergeCell ref="A3:K3"/>
    <mergeCell ref="A5:K5"/>
    <mergeCell ref="A6:B6"/>
    <mergeCell ref="A7:B7"/>
    <mergeCell ref="A14:B14"/>
    <mergeCell ref="A20:B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opLeftCell="A17" workbookViewId="0">
      <selection activeCell="L34" sqref="L34"/>
    </sheetView>
  </sheetViews>
  <sheetFormatPr defaultRowHeight="14.4"/>
  <cols>
    <col min="1" max="1" width="21.109375" customWidth="1"/>
  </cols>
  <sheetData>
    <row r="1" spans="1:11" ht="72">
      <c r="A1" s="2" t="s">
        <v>73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17"/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19"/>
      <c r="B4" s="20" t="s">
        <v>3</v>
      </c>
      <c r="C4" s="20" t="s">
        <v>3</v>
      </c>
      <c r="D4" s="20" t="s">
        <v>3</v>
      </c>
      <c r="E4" s="20" t="s">
        <v>3</v>
      </c>
      <c r="F4" s="20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41" t="s">
        <v>79</v>
      </c>
      <c r="B6" s="41"/>
      <c r="C6" s="18"/>
      <c r="D6" s="18"/>
      <c r="E6" s="18"/>
      <c r="F6" s="18"/>
      <c r="G6" s="6"/>
      <c r="H6" s="6"/>
      <c r="I6" s="6"/>
      <c r="J6" s="6"/>
      <c r="K6" s="6"/>
    </row>
    <row r="7" spans="1:11">
      <c r="A7" s="19" t="s">
        <v>35</v>
      </c>
      <c r="B7" s="20">
        <v>88.78</v>
      </c>
      <c r="C7" s="20">
        <v>88.78</v>
      </c>
      <c r="D7" s="20">
        <v>88.78</v>
      </c>
      <c r="E7" s="20">
        <v>88.78</v>
      </c>
      <c r="F7" s="20">
        <v>88.78</v>
      </c>
      <c r="G7" s="6"/>
      <c r="H7" s="6"/>
      <c r="I7" s="6"/>
      <c r="J7" s="6"/>
      <c r="K7" s="6"/>
    </row>
    <row r="8" spans="1:11">
      <c r="A8" s="19" t="s">
        <v>34</v>
      </c>
      <c r="B8" s="20">
        <v>88.78</v>
      </c>
      <c r="C8" s="20">
        <v>88.78</v>
      </c>
      <c r="D8" s="20">
        <v>88.78</v>
      </c>
      <c r="E8" s="20">
        <v>88.78</v>
      </c>
      <c r="F8" s="20">
        <v>88.78</v>
      </c>
      <c r="G8" s="6"/>
      <c r="H8" s="6"/>
      <c r="I8" s="6"/>
      <c r="J8" s="6"/>
      <c r="K8" s="6"/>
    </row>
    <row r="9" spans="1:11">
      <c r="A9" s="19" t="s">
        <v>80</v>
      </c>
      <c r="B9" s="22">
        <v>6092.94</v>
      </c>
      <c r="C9" s="22">
        <v>5105.21</v>
      </c>
      <c r="D9" s="22">
        <v>4223.2299999999996</v>
      </c>
      <c r="E9" s="22">
        <v>3425.82</v>
      </c>
      <c r="F9" s="22">
        <v>3003.23</v>
      </c>
      <c r="G9" s="6"/>
      <c r="H9" s="6"/>
      <c r="I9" s="6"/>
      <c r="J9" s="6"/>
      <c r="K9" s="6"/>
    </row>
    <row r="10" spans="1:11">
      <c r="A10" s="17" t="s">
        <v>81</v>
      </c>
      <c r="B10" s="23">
        <v>6181.72</v>
      </c>
      <c r="C10" s="23">
        <v>5193.99</v>
      </c>
      <c r="D10" s="23">
        <v>4312.01</v>
      </c>
      <c r="E10" s="23">
        <v>3514.6</v>
      </c>
      <c r="F10" s="23">
        <v>3092.01</v>
      </c>
      <c r="G10" s="6"/>
      <c r="H10" s="6"/>
      <c r="I10" s="6"/>
      <c r="J10" s="6"/>
      <c r="K10" s="6"/>
    </row>
    <row r="11" spans="1:11">
      <c r="A11" s="19" t="s">
        <v>82</v>
      </c>
      <c r="B11" s="22">
        <v>2287.63</v>
      </c>
      <c r="C11" s="20">
        <v>717.52</v>
      </c>
      <c r="D11" s="22">
        <v>1066.49</v>
      </c>
      <c r="E11" s="20">
        <v>113.05</v>
      </c>
      <c r="F11" s="20">
        <v>99.79</v>
      </c>
      <c r="G11" s="6"/>
      <c r="H11" s="6"/>
      <c r="I11" s="6"/>
      <c r="J11" s="6"/>
      <c r="K11" s="6"/>
    </row>
    <row r="12" spans="1:11">
      <c r="A12" s="19" t="s">
        <v>83</v>
      </c>
      <c r="B12" s="20">
        <v>0</v>
      </c>
      <c r="C12" s="20">
        <v>886.34</v>
      </c>
      <c r="D12" s="20">
        <v>800.6</v>
      </c>
      <c r="E12" s="20">
        <v>0</v>
      </c>
      <c r="F12" s="20">
        <v>0</v>
      </c>
      <c r="G12" s="6"/>
      <c r="H12" s="6"/>
      <c r="I12" s="6"/>
      <c r="J12" s="6"/>
      <c r="K12" s="6"/>
    </row>
    <row r="13" spans="1:11">
      <c r="A13" s="17" t="s">
        <v>84</v>
      </c>
      <c r="B13" s="23">
        <v>2287.63</v>
      </c>
      <c r="C13" s="23">
        <v>1603.86</v>
      </c>
      <c r="D13" s="23">
        <v>1867.09</v>
      </c>
      <c r="E13" s="18">
        <v>113.05</v>
      </c>
      <c r="F13" s="18">
        <v>99.79</v>
      </c>
      <c r="G13" s="6"/>
      <c r="H13" s="6"/>
      <c r="I13" s="6"/>
      <c r="J13" s="6"/>
      <c r="K13" s="6"/>
    </row>
    <row r="14" spans="1:11">
      <c r="A14" s="17" t="s">
        <v>85</v>
      </c>
      <c r="B14" s="23">
        <v>8469.35</v>
      </c>
      <c r="C14" s="23">
        <v>6797.85</v>
      </c>
      <c r="D14" s="23">
        <v>6179.1</v>
      </c>
      <c r="E14" s="23">
        <v>3627.65</v>
      </c>
      <c r="F14" s="23">
        <v>3191.8</v>
      </c>
      <c r="G14" s="6"/>
      <c r="H14" s="6"/>
      <c r="I14" s="6"/>
      <c r="J14" s="6"/>
      <c r="K14" s="6"/>
    </row>
    <row r="15" spans="1:11">
      <c r="A15" s="17"/>
      <c r="B15" s="18" t="s">
        <v>74</v>
      </c>
      <c r="C15" s="18" t="s">
        <v>75</v>
      </c>
      <c r="D15" s="18" t="s">
        <v>76</v>
      </c>
      <c r="E15" s="18" t="s">
        <v>77</v>
      </c>
      <c r="F15" s="18" t="s">
        <v>78</v>
      </c>
      <c r="G15" s="6"/>
      <c r="H15" s="6"/>
      <c r="I15" s="6"/>
      <c r="J15" s="6"/>
      <c r="K15" s="6"/>
    </row>
    <row r="16" spans="1:1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>
      <c r="A17" s="19"/>
      <c r="B17" s="20" t="s">
        <v>3</v>
      </c>
      <c r="C17" s="20" t="s">
        <v>3</v>
      </c>
      <c r="D17" s="20" t="s">
        <v>3</v>
      </c>
      <c r="E17" s="20" t="s">
        <v>3</v>
      </c>
      <c r="F17" s="20" t="s">
        <v>3</v>
      </c>
      <c r="G17" s="6"/>
      <c r="H17" s="6"/>
      <c r="I17" s="6"/>
      <c r="J17" s="6"/>
      <c r="K17" s="6"/>
    </row>
    <row r="18" spans="1:1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>
      <c r="A19" s="41" t="s">
        <v>86</v>
      </c>
      <c r="B19" s="41"/>
      <c r="C19" s="18"/>
      <c r="D19" s="18"/>
      <c r="E19" s="18"/>
      <c r="F19" s="18"/>
      <c r="G19" s="6"/>
      <c r="H19" s="6"/>
      <c r="I19" s="6"/>
      <c r="J19" s="6"/>
      <c r="K19" s="6"/>
    </row>
    <row r="20" spans="1:11">
      <c r="A20" s="19" t="s">
        <v>87</v>
      </c>
      <c r="B20" s="22">
        <v>1349.11</v>
      </c>
      <c r="C20" s="22">
        <v>1150.04</v>
      </c>
      <c r="D20" s="20">
        <v>810.3</v>
      </c>
      <c r="E20" s="22">
        <v>1340.06</v>
      </c>
      <c r="F20" s="22">
        <v>1193.57</v>
      </c>
      <c r="G20" s="6"/>
      <c r="H20" s="6"/>
      <c r="I20" s="6"/>
      <c r="J20" s="6"/>
      <c r="K20" s="6"/>
    </row>
    <row r="21" spans="1:11" ht="28.8">
      <c r="A21" s="19" t="s">
        <v>88</v>
      </c>
      <c r="B21" s="20">
        <v>279.76</v>
      </c>
      <c r="C21" s="20">
        <v>176.19</v>
      </c>
      <c r="D21" s="20">
        <v>102.99</v>
      </c>
      <c r="E21" s="20">
        <v>571.46</v>
      </c>
      <c r="F21" s="20">
        <v>510.34</v>
      </c>
      <c r="G21" s="6"/>
      <c r="H21" s="6"/>
      <c r="I21" s="6"/>
      <c r="J21" s="6"/>
      <c r="K21" s="6"/>
    </row>
    <row r="22" spans="1:11">
      <c r="A22" s="17" t="s">
        <v>89</v>
      </c>
      <c r="B22" s="23">
        <v>1069.3499999999999</v>
      </c>
      <c r="C22" s="18">
        <v>973.85</v>
      </c>
      <c r="D22" s="18">
        <v>707.31</v>
      </c>
      <c r="E22" s="18">
        <v>768.6</v>
      </c>
      <c r="F22" s="18">
        <v>683.23</v>
      </c>
      <c r="G22" s="6"/>
      <c r="H22" s="6"/>
      <c r="I22" s="6"/>
      <c r="J22" s="6"/>
      <c r="K22" s="6"/>
    </row>
    <row r="23" spans="1:11">
      <c r="A23" s="19" t="s">
        <v>90</v>
      </c>
      <c r="B23" s="20">
        <v>25.63</v>
      </c>
      <c r="C23" s="20">
        <v>41.17</v>
      </c>
      <c r="D23" s="20">
        <v>147.83000000000001</v>
      </c>
      <c r="E23" s="20">
        <v>0</v>
      </c>
      <c r="F23" s="20">
        <v>54.93</v>
      </c>
      <c r="G23" s="6"/>
      <c r="H23" s="6"/>
      <c r="I23" s="6"/>
      <c r="J23" s="6"/>
      <c r="K23" s="6"/>
    </row>
    <row r="24" spans="1:11">
      <c r="A24" s="17" t="s">
        <v>91</v>
      </c>
      <c r="B24" s="18">
        <v>875.92</v>
      </c>
      <c r="C24" s="18">
        <v>733.75</v>
      </c>
      <c r="D24" s="18">
        <v>886.13</v>
      </c>
      <c r="E24" s="18">
        <v>73.98</v>
      </c>
      <c r="F24" s="18">
        <v>32.630000000000003</v>
      </c>
      <c r="G24" s="6"/>
      <c r="H24" s="6"/>
      <c r="I24" s="6"/>
      <c r="J24" s="6"/>
      <c r="K24" s="6"/>
    </row>
    <row r="25" spans="1:11">
      <c r="A25" s="19" t="s">
        <v>66</v>
      </c>
      <c r="B25" s="22">
        <v>6719.18</v>
      </c>
      <c r="C25" s="22">
        <v>5749.2</v>
      </c>
      <c r="D25" s="22">
        <v>4806.49</v>
      </c>
      <c r="E25" s="22">
        <v>4442.24</v>
      </c>
      <c r="F25" s="22">
        <v>4047.43</v>
      </c>
      <c r="G25" s="6"/>
      <c r="H25" s="6"/>
      <c r="I25" s="6"/>
      <c r="J25" s="6"/>
      <c r="K25" s="6"/>
    </row>
    <row r="26" spans="1:11">
      <c r="A26" s="19" t="s">
        <v>92</v>
      </c>
      <c r="B26" s="20">
        <v>358.23</v>
      </c>
      <c r="C26" s="20">
        <v>192.99</v>
      </c>
      <c r="D26" s="20">
        <v>115.36</v>
      </c>
      <c r="E26" s="20">
        <v>195.13</v>
      </c>
      <c r="F26" s="20">
        <v>187.35</v>
      </c>
      <c r="G26" s="6"/>
      <c r="H26" s="6"/>
      <c r="I26" s="6"/>
      <c r="J26" s="6"/>
      <c r="K26" s="6"/>
    </row>
    <row r="27" spans="1:11">
      <c r="A27" s="19" t="s">
        <v>93</v>
      </c>
      <c r="B27" s="22">
        <v>1001</v>
      </c>
      <c r="C27" s="20">
        <v>612.28</v>
      </c>
      <c r="D27" s="20">
        <v>772.74</v>
      </c>
      <c r="E27" s="20">
        <v>111.66</v>
      </c>
      <c r="F27" s="20">
        <v>210.2</v>
      </c>
      <c r="G27" s="6"/>
      <c r="H27" s="6"/>
      <c r="I27" s="6"/>
      <c r="J27" s="6"/>
      <c r="K27" s="6"/>
    </row>
    <row r="28" spans="1:11">
      <c r="A28" s="19" t="s">
        <v>71</v>
      </c>
      <c r="B28" s="22">
        <v>8078.41</v>
      </c>
      <c r="C28" s="22">
        <v>6554.47</v>
      </c>
      <c r="D28" s="22">
        <v>5694.59</v>
      </c>
      <c r="E28" s="22">
        <v>4749.03</v>
      </c>
      <c r="F28" s="22">
        <v>4444.9799999999996</v>
      </c>
      <c r="G28" s="6"/>
      <c r="H28" s="6"/>
      <c r="I28" s="6"/>
      <c r="J28" s="6"/>
      <c r="K28" s="6"/>
    </row>
    <row r="29" spans="1:11">
      <c r="A29" s="19" t="s">
        <v>94</v>
      </c>
      <c r="B29" s="22">
        <v>1420.51</v>
      </c>
      <c r="C29" s="22">
        <v>1093.17</v>
      </c>
      <c r="D29" s="20">
        <v>881.67</v>
      </c>
      <c r="E29" s="20">
        <v>678.87</v>
      </c>
      <c r="F29" s="20">
        <v>656.47</v>
      </c>
      <c r="G29" s="6"/>
      <c r="H29" s="6"/>
      <c r="I29" s="6"/>
      <c r="J29" s="6"/>
      <c r="K29" s="6"/>
    </row>
    <row r="30" spans="1:11" ht="28.8">
      <c r="A30" s="19" t="s">
        <v>95</v>
      </c>
      <c r="B30" s="22">
        <v>9498.92</v>
      </c>
      <c r="C30" s="22">
        <v>7647.64</v>
      </c>
      <c r="D30" s="22">
        <v>6576.26</v>
      </c>
      <c r="E30" s="22">
        <v>5427.9</v>
      </c>
      <c r="F30" s="22">
        <v>5101.45</v>
      </c>
      <c r="G30" s="6"/>
      <c r="H30" s="6"/>
      <c r="I30" s="6"/>
      <c r="J30" s="6"/>
      <c r="K30" s="6"/>
    </row>
    <row r="31" spans="1:11">
      <c r="A31" s="19" t="s">
        <v>96</v>
      </c>
      <c r="B31" s="22">
        <v>2823.28</v>
      </c>
      <c r="C31" s="22">
        <v>2473.37</v>
      </c>
      <c r="D31" s="22">
        <v>2011.02</v>
      </c>
      <c r="E31" s="22">
        <v>2558.4499999999998</v>
      </c>
      <c r="F31" s="22">
        <v>2248.2600000000002</v>
      </c>
      <c r="G31" s="6"/>
      <c r="H31" s="6"/>
      <c r="I31" s="6"/>
      <c r="J31" s="6"/>
      <c r="K31" s="6"/>
    </row>
    <row r="32" spans="1:11">
      <c r="A32" s="19" t="s">
        <v>97</v>
      </c>
      <c r="B32" s="20">
        <v>177.19</v>
      </c>
      <c r="C32" s="20">
        <v>125.19</v>
      </c>
      <c r="D32" s="20">
        <v>127.41</v>
      </c>
      <c r="E32" s="20">
        <v>190.43</v>
      </c>
      <c r="F32" s="20">
        <v>432.18</v>
      </c>
      <c r="G32" s="6"/>
      <c r="H32" s="6"/>
      <c r="I32" s="6"/>
      <c r="J32" s="6"/>
      <c r="K32" s="6"/>
    </row>
    <row r="33" spans="1:11">
      <c r="A33" s="19" t="s">
        <v>98</v>
      </c>
      <c r="B33" s="22">
        <v>3000.47</v>
      </c>
      <c r="C33" s="22">
        <v>2598.56</v>
      </c>
      <c r="D33" s="22">
        <v>2138.4299999999998</v>
      </c>
      <c r="E33" s="22">
        <v>2748.88</v>
      </c>
      <c r="F33" s="22">
        <v>2680.44</v>
      </c>
      <c r="G33" s="6"/>
      <c r="H33" s="6"/>
      <c r="I33" s="6"/>
      <c r="J33" s="6"/>
      <c r="K33" s="6"/>
    </row>
    <row r="34" spans="1:11">
      <c r="A34" s="17" t="s">
        <v>99</v>
      </c>
      <c r="B34" s="23">
        <v>6498.45</v>
      </c>
      <c r="C34" s="23">
        <v>5049.08</v>
      </c>
      <c r="D34" s="23">
        <v>4437.83</v>
      </c>
      <c r="E34" s="23">
        <v>2679.02</v>
      </c>
      <c r="F34" s="23">
        <v>2421.0100000000002</v>
      </c>
      <c r="G34" s="6"/>
      <c r="H34" s="6"/>
      <c r="I34" s="6"/>
      <c r="J34" s="6"/>
      <c r="K34" s="6"/>
    </row>
    <row r="35" spans="1:11">
      <c r="A35" s="17" t="s">
        <v>72</v>
      </c>
      <c r="B35" s="23">
        <v>8469.35</v>
      </c>
      <c r="C35" s="23">
        <v>6797.85</v>
      </c>
      <c r="D35" s="23">
        <v>6179.1</v>
      </c>
      <c r="E35" s="23">
        <v>3521.6</v>
      </c>
      <c r="F35" s="23">
        <v>3191.8</v>
      </c>
      <c r="G35" s="6"/>
      <c r="H35" s="6"/>
      <c r="I35" s="6"/>
      <c r="J35" s="6"/>
      <c r="K35" s="6"/>
    </row>
    <row r="36" spans="1:11" ht="15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7">
    <mergeCell ref="A36:K36"/>
    <mergeCell ref="A3:K3"/>
    <mergeCell ref="A5:K5"/>
    <mergeCell ref="A6:B6"/>
    <mergeCell ref="A16:K16"/>
    <mergeCell ref="A18:K18"/>
    <mergeCell ref="A19:B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opLeftCell="A10" workbookViewId="0">
      <selection activeCell="J22" sqref="J22"/>
    </sheetView>
  </sheetViews>
  <sheetFormatPr defaultRowHeight="14.4"/>
  <cols>
    <col min="1" max="1" width="20.5546875" customWidth="1"/>
    <col min="2" max="6" width="8.88671875" bestFit="1" customWidth="1"/>
  </cols>
  <sheetData>
    <row r="1" spans="1:11" ht="72">
      <c r="A1" s="2" t="s">
        <v>100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17"/>
      <c r="B2" s="18" t="s">
        <v>2</v>
      </c>
      <c r="C2" s="24">
        <v>43160</v>
      </c>
      <c r="D2" s="24">
        <v>42795</v>
      </c>
      <c r="E2" s="24">
        <v>42430</v>
      </c>
      <c r="F2" s="24">
        <v>42064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19"/>
      <c r="B4" s="20" t="s">
        <v>3</v>
      </c>
      <c r="C4" s="20" t="s">
        <v>3</v>
      </c>
      <c r="D4" s="20" t="s">
        <v>3</v>
      </c>
      <c r="E4" s="20" t="s">
        <v>3</v>
      </c>
      <c r="F4" s="20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41" t="s">
        <v>4</v>
      </c>
      <c r="B6" s="41"/>
      <c r="C6" s="18"/>
      <c r="D6" s="18"/>
      <c r="E6" s="18"/>
      <c r="F6" s="18"/>
      <c r="G6" s="6"/>
      <c r="H6" s="6"/>
      <c r="I6" s="6"/>
      <c r="J6" s="6"/>
      <c r="K6" s="6"/>
    </row>
    <row r="7" spans="1:11" ht="28.8">
      <c r="A7" s="17" t="s">
        <v>5</v>
      </c>
      <c r="B7" s="23">
        <v>18885.34</v>
      </c>
      <c r="C7" s="23">
        <v>15483.45</v>
      </c>
      <c r="D7" s="23">
        <v>12925.68</v>
      </c>
      <c r="E7" s="23">
        <v>11208.11</v>
      </c>
      <c r="F7" s="23">
        <v>11824.54</v>
      </c>
      <c r="G7" s="6"/>
      <c r="H7" s="6"/>
      <c r="I7" s="6"/>
      <c r="J7" s="6"/>
      <c r="K7" s="6"/>
    </row>
    <row r="8" spans="1:11" ht="28.8">
      <c r="A8" s="19" t="s">
        <v>6</v>
      </c>
      <c r="B8" s="20">
        <v>0</v>
      </c>
      <c r="C8" s="20">
        <v>34.549999999999997</v>
      </c>
      <c r="D8" s="20">
        <v>102.35</v>
      </c>
      <c r="E8" s="20">
        <v>31.21</v>
      </c>
      <c r="F8" s="20">
        <v>33.5</v>
      </c>
      <c r="G8" s="6"/>
      <c r="H8" s="6"/>
      <c r="I8" s="6"/>
      <c r="J8" s="6"/>
      <c r="K8" s="6"/>
    </row>
    <row r="9" spans="1:11" ht="28.8">
      <c r="A9" s="17" t="s">
        <v>7</v>
      </c>
      <c r="B9" s="23">
        <v>18885.34</v>
      </c>
      <c r="C9" s="23">
        <v>15448.9</v>
      </c>
      <c r="D9" s="23">
        <v>12823.33</v>
      </c>
      <c r="E9" s="23">
        <v>11176.9</v>
      </c>
      <c r="F9" s="23">
        <v>11791.04</v>
      </c>
      <c r="G9" s="6"/>
      <c r="H9" s="6"/>
      <c r="I9" s="6"/>
      <c r="J9" s="6"/>
      <c r="K9" s="6"/>
    </row>
    <row r="10" spans="1:11" ht="28.8">
      <c r="A10" s="19" t="s">
        <v>8</v>
      </c>
      <c r="B10" s="20">
        <v>184.63</v>
      </c>
      <c r="C10" s="20">
        <v>172.4</v>
      </c>
      <c r="D10" s="20">
        <v>73.19</v>
      </c>
      <c r="E10" s="20">
        <v>87.63</v>
      </c>
      <c r="F10" s="20">
        <v>112.17</v>
      </c>
      <c r="G10" s="6"/>
      <c r="H10" s="6"/>
      <c r="I10" s="6"/>
      <c r="J10" s="6"/>
      <c r="K10" s="6"/>
    </row>
    <row r="11" spans="1:11" ht="28.8">
      <c r="A11" s="17" t="s">
        <v>9</v>
      </c>
      <c r="B11" s="23">
        <v>19069.97</v>
      </c>
      <c r="C11" s="23">
        <v>15621.3</v>
      </c>
      <c r="D11" s="23">
        <v>12896.52</v>
      </c>
      <c r="E11" s="23">
        <v>11264.53</v>
      </c>
      <c r="F11" s="23">
        <v>11903.21</v>
      </c>
      <c r="G11" s="6"/>
      <c r="H11" s="6"/>
      <c r="I11" s="6"/>
      <c r="J11" s="6"/>
      <c r="K11" s="6"/>
    </row>
    <row r="12" spans="1:11">
      <c r="A12" s="19" t="s">
        <v>10</v>
      </c>
      <c r="B12" s="20">
        <v>178.5</v>
      </c>
      <c r="C12" s="20">
        <v>86.4</v>
      </c>
      <c r="D12" s="20">
        <v>64.77</v>
      </c>
      <c r="E12" s="20">
        <v>64.36</v>
      </c>
      <c r="F12" s="20">
        <v>70.58</v>
      </c>
      <c r="G12" s="6"/>
      <c r="H12" s="6"/>
      <c r="I12" s="6"/>
      <c r="J12" s="6"/>
      <c r="K12" s="6"/>
    </row>
    <row r="13" spans="1:11">
      <c r="A13" s="14" t="s">
        <v>11</v>
      </c>
      <c r="B13" s="10">
        <v>19248.47</v>
      </c>
      <c r="C13" s="10">
        <v>15707.7</v>
      </c>
      <c r="D13" s="10">
        <v>12961.29</v>
      </c>
      <c r="E13" s="10">
        <v>11328.89</v>
      </c>
      <c r="F13" s="10">
        <v>11973.79</v>
      </c>
      <c r="G13" s="6"/>
      <c r="H13" s="6"/>
      <c r="I13" s="6"/>
      <c r="J13" s="6"/>
      <c r="K13" s="6"/>
    </row>
    <row r="14" spans="1:11">
      <c r="A14" s="41" t="s">
        <v>12</v>
      </c>
      <c r="B14" s="41"/>
      <c r="C14" s="18"/>
      <c r="D14" s="18"/>
      <c r="E14" s="18"/>
      <c r="F14" s="18"/>
      <c r="G14" s="6"/>
      <c r="H14" s="6"/>
      <c r="I14" s="6"/>
      <c r="J14" s="6"/>
      <c r="K14" s="6"/>
    </row>
    <row r="15" spans="1:11" ht="28.8">
      <c r="A15" s="19" t="s">
        <v>13</v>
      </c>
      <c r="B15" s="22">
        <v>11822.04</v>
      </c>
      <c r="C15" s="22">
        <v>10240.209999999999</v>
      </c>
      <c r="D15" s="22">
        <v>8449.3799999999992</v>
      </c>
      <c r="E15" s="22">
        <v>7423.95</v>
      </c>
      <c r="F15" s="22">
        <v>7833.99</v>
      </c>
      <c r="G15" s="6"/>
      <c r="H15" s="6"/>
      <c r="I15" s="6"/>
      <c r="J15" s="6"/>
      <c r="K15" s="6"/>
    </row>
    <row r="16" spans="1:11" ht="28.8">
      <c r="A16" s="19" t="s">
        <v>14</v>
      </c>
      <c r="B16" s="22">
        <v>2828.92</v>
      </c>
      <c r="C16" s="22">
        <v>2076.91</v>
      </c>
      <c r="D16" s="22">
        <v>1127.8699999999999</v>
      </c>
      <c r="E16" s="20">
        <v>956.23</v>
      </c>
      <c r="F16" s="22">
        <v>1123.94</v>
      </c>
      <c r="G16" s="6"/>
      <c r="H16" s="6"/>
      <c r="I16" s="6"/>
      <c r="J16" s="6"/>
      <c r="K16" s="6"/>
    </row>
    <row r="17" spans="1:11" ht="43.2">
      <c r="A17" s="19" t="s">
        <v>15</v>
      </c>
      <c r="B17" s="20">
        <v>-663.78</v>
      </c>
      <c r="C17" s="20">
        <v>-931.39</v>
      </c>
      <c r="D17" s="20">
        <v>-288.47000000000003</v>
      </c>
      <c r="E17" s="20">
        <v>-191.39</v>
      </c>
      <c r="F17" s="20">
        <v>-204.32</v>
      </c>
      <c r="G17" s="6"/>
      <c r="H17" s="6"/>
      <c r="I17" s="6"/>
      <c r="J17" s="6"/>
      <c r="K17" s="6"/>
    </row>
    <row r="18" spans="1:11" ht="28.8">
      <c r="A18" s="19" t="s">
        <v>16</v>
      </c>
      <c r="B18" s="20">
        <v>878.79</v>
      </c>
      <c r="C18" s="20">
        <v>762.26</v>
      </c>
      <c r="D18" s="20">
        <v>695.54</v>
      </c>
      <c r="E18" s="20">
        <v>681.18</v>
      </c>
      <c r="F18" s="20">
        <v>625.65</v>
      </c>
      <c r="G18" s="6"/>
      <c r="H18" s="6"/>
      <c r="I18" s="6"/>
      <c r="J18" s="6"/>
      <c r="K18" s="6"/>
    </row>
    <row r="19" spans="1:11">
      <c r="A19" s="19" t="s">
        <v>17</v>
      </c>
      <c r="B19" s="20">
        <v>44.45</v>
      </c>
      <c r="C19" s="20">
        <v>47.68</v>
      </c>
      <c r="D19" s="20">
        <v>37.130000000000003</v>
      </c>
      <c r="E19" s="20">
        <v>42.28</v>
      </c>
      <c r="F19" s="20">
        <v>80.66</v>
      </c>
      <c r="G19" s="6"/>
      <c r="H19" s="6"/>
      <c r="I19" s="6"/>
      <c r="J19" s="6"/>
      <c r="K19" s="6"/>
    </row>
    <row r="20" spans="1:11" ht="28.8">
      <c r="A20" s="19" t="s">
        <v>18</v>
      </c>
      <c r="B20" s="20">
        <v>138.88999999999999</v>
      </c>
      <c r="C20" s="20">
        <v>109.67</v>
      </c>
      <c r="D20" s="20">
        <v>93.23</v>
      </c>
      <c r="E20" s="20">
        <v>96.91</v>
      </c>
      <c r="F20" s="20">
        <v>87.39</v>
      </c>
      <c r="G20" s="6"/>
      <c r="H20" s="6"/>
      <c r="I20" s="6"/>
      <c r="J20" s="6"/>
      <c r="K20" s="6"/>
    </row>
    <row r="21" spans="1:11">
      <c r="A21" s="19" t="s">
        <v>19</v>
      </c>
      <c r="B21" s="22">
        <v>2201.79</v>
      </c>
      <c r="C21" s="22">
        <v>1739.99</v>
      </c>
      <c r="D21" s="22">
        <v>1716.82</v>
      </c>
      <c r="E21" s="22">
        <v>1449.07</v>
      </c>
      <c r="F21" s="22">
        <v>1370.59</v>
      </c>
      <c r="G21" s="6"/>
      <c r="H21" s="6"/>
      <c r="I21" s="6"/>
      <c r="J21" s="6"/>
      <c r="K21" s="6"/>
    </row>
    <row r="22" spans="1:11">
      <c r="A22" s="14" t="s">
        <v>20</v>
      </c>
      <c r="B22" s="10">
        <v>17251.099999999999</v>
      </c>
      <c r="C22" s="10">
        <v>14045.33</v>
      </c>
      <c r="D22" s="10">
        <v>11831.5</v>
      </c>
      <c r="E22" s="10">
        <v>10458.23</v>
      </c>
      <c r="F22" s="10">
        <v>10917.9</v>
      </c>
      <c r="G22" s="6"/>
      <c r="H22" s="6"/>
      <c r="I22" s="6"/>
      <c r="J22" s="6"/>
      <c r="K22" s="6"/>
    </row>
    <row r="23" spans="1:11">
      <c r="A23" s="17"/>
      <c r="B23" s="24">
        <v>43525</v>
      </c>
      <c r="C23" s="24">
        <v>43160</v>
      </c>
      <c r="D23" s="24">
        <v>42795</v>
      </c>
      <c r="E23" s="24">
        <v>42430</v>
      </c>
      <c r="F23" s="24">
        <v>42064</v>
      </c>
      <c r="G23" s="6"/>
      <c r="H23" s="6"/>
      <c r="I23" s="6"/>
      <c r="J23" s="6"/>
      <c r="K23" s="6"/>
    </row>
    <row r="24" spans="1:1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>
      <c r="A25" s="19"/>
      <c r="B25" s="20" t="s">
        <v>3</v>
      </c>
      <c r="C25" s="20" t="s">
        <v>3</v>
      </c>
      <c r="D25" s="20" t="s">
        <v>3</v>
      </c>
      <c r="E25" s="20" t="s">
        <v>3</v>
      </c>
      <c r="F25" s="20" t="s">
        <v>3</v>
      </c>
      <c r="G25" s="6"/>
      <c r="H25" s="6"/>
      <c r="I25" s="6"/>
      <c r="J25" s="6"/>
      <c r="K25" s="6"/>
    </row>
    <row r="26" spans="1:1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57.6">
      <c r="A27" s="14" t="s">
        <v>21</v>
      </c>
      <c r="B27" s="10">
        <v>1997.37</v>
      </c>
      <c r="C27" s="10">
        <v>1662.37</v>
      </c>
      <c r="D27" s="10">
        <v>1129.79</v>
      </c>
      <c r="E27" s="15">
        <v>870.66</v>
      </c>
      <c r="F27" s="10">
        <v>1055.8900000000001</v>
      </c>
      <c r="G27" s="6"/>
      <c r="H27" s="6"/>
      <c r="I27" s="6"/>
      <c r="J27" s="6"/>
      <c r="K27" s="6"/>
    </row>
    <row r="28" spans="1:11">
      <c r="A28" s="19" t="s">
        <v>22</v>
      </c>
      <c r="B28" s="20">
        <v>-70</v>
      </c>
      <c r="C28" s="20">
        <v>-91.65</v>
      </c>
      <c r="D28" s="20">
        <v>-96.37</v>
      </c>
      <c r="E28" s="20">
        <v>0</v>
      </c>
      <c r="F28" s="20">
        <v>0</v>
      </c>
      <c r="G28" s="6"/>
      <c r="H28" s="6"/>
      <c r="I28" s="6"/>
      <c r="J28" s="6"/>
      <c r="K28" s="6"/>
    </row>
    <row r="29" spans="1:11">
      <c r="A29" s="17" t="s">
        <v>23</v>
      </c>
      <c r="B29" s="23">
        <v>1927.37</v>
      </c>
      <c r="C29" s="23">
        <v>1570.72</v>
      </c>
      <c r="D29" s="23">
        <v>1033.42</v>
      </c>
      <c r="E29" s="18">
        <v>870.66</v>
      </c>
      <c r="F29" s="23">
        <v>1055.8900000000001</v>
      </c>
      <c r="G29" s="6"/>
      <c r="H29" s="6"/>
      <c r="I29" s="6"/>
      <c r="J29" s="6"/>
      <c r="K29" s="6"/>
    </row>
    <row r="30" spans="1:11" ht="34.049999999999997" customHeight="1">
      <c r="A30" s="41" t="s">
        <v>24</v>
      </c>
      <c r="B30" s="41"/>
      <c r="C30" s="18"/>
      <c r="D30" s="18"/>
      <c r="E30" s="18"/>
      <c r="F30" s="18"/>
      <c r="G30" s="6"/>
      <c r="H30" s="6"/>
      <c r="I30" s="6"/>
      <c r="J30" s="6"/>
      <c r="K30" s="6"/>
    </row>
    <row r="31" spans="1:11">
      <c r="A31" s="19" t="s">
        <v>25</v>
      </c>
      <c r="B31" s="20">
        <v>602.01</v>
      </c>
      <c r="C31" s="20">
        <v>446.43</v>
      </c>
      <c r="D31" s="20">
        <v>300</v>
      </c>
      <c r="E31" s="20">
        <v>185.7</v>
      </c>
      <c r="F31" s="20">
        <v>241</v>
      </c>
      <c r="G31" s="6"/>
      <c r="H31" s="6"/>
      <c r="I31" s="6"/>
      <c r="J31" s="6"/>
      <c r="K31" s="6"/>
    </row>
    <row r="32" spans="1:11" ht="28.8">
      <c r="A32" s="19" t="s">
        <v>101</v>
      </c>
      <c r="B32" s="20">
        <v>0</v>
      </c>
      <c r="C32" s="20">
        <v>0</v>
      </c>
      <c r="D32" s="20">
        <v>0</v>
      </c>
      <c r="E32" s="20">
        <v>16.63</v>
      </c>
      <c r="F32" s="20">
        <v>0</v>
      </c>
      <c r="G32" s="6"/>
      <c r="H32" s="6"/>
      <c r="I32" s="6"/>
      <c r="J32" s="6"/>
      <c r="K32" s="6"/>
    </row>
    <row r="33" spans="1:11">
      <c r="A33" s="19" t="s">
        <v>26</v>
      </c>
      <c r="B33" s="20">
        <v>-49</v>
      </c>
      <c r="C33" s="20">
        <v>-38.58</v>
      </c>
      <c r="D33" s="20">
        <v>-28.44</v>
      </c>
      <c r="E33" s="20">
        <v>-4.26</v>
      </c>
      <c r="F33" s="20">
        <v>-8.18</v>
      </c>
      <c r="G33" s="6"/>
      <c r="H33" s="6"/>
      <c r="I33" s="6"/>
      <c r="J33" s="6"/>
      <c r="K33" s="6"/>
    </row>
    <row r="34" spans="1:11">
      <c r="A34" s="17" t="s">
        <v>27</v>
      </c>
      <c r="B34" s="18">
        <v>553.01</v>
      </c>
      <c r="C34" s="18">
        <v>407.85</v>
      </c>
      <c r="D34" s="18">
        <v>271.56</v>
      </c>
      <c r="E34" s="18">
        <v>164.81</v>
      </c>
      <c r="F34" s="18">
        <v>232.82</v>
      </c>
      <c r="G34" s="6"/>
      <c r="H34" s="6"/>
      <c r="I34" s="6"/>
      <c r="J34" s="6"/>
      <c r="K34" s="6"/>
    </row>
    <row r="35" spans="1:11" ht="43.2">
      <c r="A35" s="17" t="s">
        <v>28</v>
      </c>
      <c r="B35" s="23">
        <v>1374.36</v>
      </c>
      <c r="C35" s="23">
        <v>1162.8699999999999</v>
      </c>
      <c r="D35" s="18">
        <v>761.86</v>
      </c>
      <c r="E35" s="18">
        <v>705.85</v>
      </c>
      <c r="F35" s="18">
        <v>823.07</v>
      </c>
      <c r="G35" s="6"/>
      <c r="H35" s="6"/>
      <c r="I35" s="6"/>
      <c r="J35" s="6"/>
      <c r="K35" s="6"/>
    </row>
    <row r="36" spans="1:11" ht="28.8">
      <c r="A36" s="17" t="s">
        <v>29</v>
      </c>
      <c r="B36" s="23">
        <v>1374.36</v>
      </c>
      <c r="C36" s="23">
        <v>1162.8699999999999</v>
      </c>
      <c r="D36" s="18">
        <v>761.86</v>
      </c>
      <c r="E36" s="18">
        <v>705.85</v>
      </c>
      <c r="F36" s="18">
        <v>823.07</v>
      </c>
      <c r="G36" s="1"/>
      <c r="H36" s="1"/>
      <c r="I36" s="1"/>
      <c r="J36" s="1"/>
      <c r="K36" s="1"/>
    </row>
    <row r="37" spans="1:11" ht="28.8">
      <c r="A37" s="14" t="s">
        <v>30</v>
      </c>
      <c r="B37" s="10">
        <v>1374.36</v>
      </c>
      <c r="C37" s="10">
        <v>1162.8699999999999</v>
      </c>
      <c r="D37" s="15">
        <v>761.86</v>
      </c>
      <c r="E37" s="15">
        <v>705.85</v>
      </c>
      <c r="F37" s="15">
        <v>823.07</v>
      </c>
      <c r="G37" s="1"/>
      <c r="H37" s="1"/>
      <c r="I37" s="1"/>
      <c r="J37" s="1"/>
      <c r="K37" s="1"/>
    </row>
    <row r="38" spans="1:11">
      <c r="A38" s="17"/>
      <c r="B38" s="24"/>
      <c r="C38" s="24"/>
      <c r="D38" s="24"/>
      <c r="E38" s="24"/>
      <c r="F38" s="24"/>
      <c r="G38" s="1"/>
      <c r="H38" s="1"/>
      <c r="I38" s="1"/>
      <c r="J38" s="1"/>
      <c r="K38" s="1"/>
    </row>
  </sheetData>
  <mergeCells count="7">
    <mergeCell ref="A30:B30"/>
    <mergeCell ref="A3:K3"/>
    <mergeCell ref="A5:K5"/>
    <mergeCell ref="A6:B6"/>
    <mergeCell ref="A14:B14"/>
    <mergeCell ref="A24:K24"/>
    <mergeCell ref="A26:K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opLeftCell="A7" workbookViewId="0">
      <selection activeCell="I7" sqref="I7"/>
    </sheetView>
  </sheetViews>
  <sheetFormatPr defaultRowHeight="14.4"/>
  <cols>
    <col min="1" max="1" width="22.77734375" customWidth="1"/>
    <col min="2" max="6" width="10.44140625" bestFit="1" customWidth="1"/>
  </cols>
  <sheetData>
    <row r="1" spans="1:11" ht="57.6">
      <c r="A1" s="2" t="s">
        <v>113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21"/>
      <c r="B2" s="18" t="s">
        <v>74</v>
      </c>
      <c r="C2" s="18" t="s">
        <v>75</v>
      </c>
      <c r="D2" s="18" t="s">
        <v>76</v>
      </c>
      <c r="E2" s="18" t="s">
        <v>77</v>
      </c>
      <c r="F2" s="18" t="s">
        <v>78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19"/>
      <c r="B4" s="20" t="s">
        <v>3</v>
      </c>
      <c r="C4" s="20" t="s">
        <v>3</v>
      </c>
      <c r="D4" s="20" t="s">
        <v>3</v>
      </c>
      <c r="E4" s="20" t="s">
        <v>3</v>
      </c>
      <c r="F4" s="20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41" t="s">
        <v>114</v>
      </c>
      <c r="B6" s="41"/>
      <c r="C6" s="18"/>
      <c r="D6" s="18"/>
      <c r="E6" s="18"/>
      <c r="F6" s="18"/>
      <c r="G6" s="6"/>
      <c r="H6" s="6"/>
      <c r="I6" s="6"/>
      <c r="J6" s="6"/>
      <c r="K6" s="6"/>
    </row>
    <row r="7" spans="1:11">
      <c r="A7" s="19" t="s">
        <v>35</v>
      </c>
      <c r="B7" s="20">
        <v>463.01</v>
      </c>
      <c r="C7" s="20">
        <v>460.59</v>
      </c>
      <c r="D7" s="20">
        <v>456.49</v>
      </c>
      <c r="E7" s="20">
        <v>420.53</v>
      </c>
      <c r="F7" s="20">
        <v>417.74</v>
      </c>
      <c r="G7" s="6"/>
      <c r="H7" s="6"/>
      <c r="I7" s="6"/>
      <c r="J7" s="6"/>
      <c r="K7" s="6"/>
    </row>
    <row r="8" spans="1:11">
      <c r="A8" s="19" t="s">
        <v>34</v>
      </c>
      <c r="B8" s="20">
        <v>463.01</v>
      </c>
      <c r="C8" s="20">
        <v>460.59</v>
      </c>
      <c r="D8" s="20">
        <v>456.49</v>
      </c>
      <c r="E8" s="20">
        <v>420.53</v>
      </c>
      <c r="F8" s="20">
        <v>417.74</v>
      </c>
      <c r="G8" s="6"/>
      <c r="H8" s="6"/>
      <c r="I8" s="6"/>
      <c r="J8" s="6"/>
      <c r="K8" s="6"/>
    </row>
    <row r="9" spans="1:11">
      <c r="A9" s="19" t="s">
        <v>80</v>
      </c>
      <c r="B9" s="22">
        <v>26441.19</v>
      </c>
      <c r="C9" s="22">
        <v>25297.69</v>
      </c>
      <c r="D9" s="22">
        <v>21597.57</v>
      </c>
      <c r="E9" s="22">
        <v>13366.07</v>
      </c>
      <c r="F9" s="22">
        <v>11262.25</v>
      </c>
      <c r="G9" s="6"/>
      <c r="H9" s="6"/>
      <c r="I9" s="6"/>
      <c r="J9" s="6"/>
      <c r="K9" s="6"/>
    </row>
    <row r="10" spans="1:11">
      <c r="A10" s="21" t="s">
        <v>115</v>
      </c>
      <c r="B10" s="23">
        <v>26904.2</v>
      </c>
      <c r="C10" s="23">
        <v>25758.28</v>
      </c>
      <c r="D10" s="23">
        <v>22054.06</v>
      </c>
      <c r="E10" s="23">
        <v>13786.6</v>
      </c>
      <c r="F10" s="23">
        <v>11679.99</v>
      </c>
      <c r="G10" s="6"/>
      <c r="H10" s="6"/>
      <c r="I10" s="6"/>
      <c r="J10" s="6"/>
      <c r="K10" s="6"/>
    </row>
    <row r="11" spans="1:11">
      <c r="A11" s="19" t="s">
        <v>116</v>
      </c>
      <c r="B11" s="22">
        <v>227610.18</v>
      </c>
      <c r="C11" s="22">
        <v>200738.15</v>
      </c>
      <c r="D11" s="22">
        <v>142873.85999999999</v>
      </c>
      <c r="E11" s="22">
        <v>111719.53</v>
      </c>
      <c r="F11" s="22">
        <v>91175.85</v>
      </c>
      <c r="G11" s="6"/>
      <c r="H11" s="6"/>
      <c r="I11" s="6"/>
      <c r="J11" s="6"/>
      <c r="K11" s="6"/>
    </row>
    <row r="12" spans="1:11">
      <c r="A12" s="19" t="s">
        <v>117</v>
      </c>
      <c r="B12" s="22">
        <v>108424.11</v>
      </c>
      <c r="C12" s="22">
        <v>74893.58</v>
      </c>
      <c r="D12" s="22">
        <v>38606.67</v>
      </c>
      <c r="E12" s="22">
        <v>31658.98</v>
      </c>
      <c r="F12" s="22">
        <v>26220.400000000001</v>
      </c>
      <c r="G12" s="6"/>
      <c r="H12" s="6"/>
      <c r="I12" s="6"/>
      <c r="J12" s="6"/>
      <c r="K12" s="6"/>
    </row>
    <row r="13" spans="1:11">
      <c r="A13" s="21" t="s">
        <v>84</v>
      </c>
      <c r="B13" s="23">
        <v>336034.29</v>
      </c>
      <c r="C13" s="23">
        <v>275631.73</v>
      </c>
      <c r="D13" s="23">
        <v>181480.53</v>
      </c>
      <c r="E13" s="23">
        <v>143378.51</v>
      </c>
      <c r="F13" s="23">
        <v>117396.25</v>
      </c>
      <c r="G13" s="6"/>
      <c r="H13" s="6"/>
      <c r="I13" s="6"/>
      <c r="J13" s="6"/>
      <c r="K13" s="6"/>
    </row>
    <row r="14" spans="1:11" ht="28.8">
      <c r="A14" s="19" t="s">
        <v>118</v>
      </c>
      <c r="B14" s="22">
        <v>17887.68</v>
      </c>
      <c r="C14" s="22">
        <v>11055.6</v>
      </c>
      <c r="D14" s="22">
        <v>11525.33</v>
      </c>
      <c r="E14" s="22">
        <v>8098.3</v>
      </c>
      <c r="F14" s="22">
        <v>7094.18</v>
      </c>
      <c r="G14" s="6"/>
      <c r="H14" s="6"/>
      <c r="I14" s="6"/>
      <c r="J14" s="6"/>
      <c r="K14" s="6"/>
    </row>
    <row r="15" spans="1:11">
      <c r="A15" s="21" t="s">
        <v>85</v>
      </c>
      <c r="B15" s="23">
        <v>380826.17</v>
      </c>
      <c r="C15" s="23">
        <v>312445.61</v>
      </c>
      <c r="D15" s="23">
        <v>215059.92</v>
      </c>
      <c r="E15" s="23">
        <v>165263.41</v>
      </c>
      <c r="F15" s="23">
        <v>136170.42000000001</v>
      </c>
      <c r="G15" s="6"/>
      <c r="H15" s="6"/>
      <c r="I15" s="6"/>
      <c r="J15" s="6"/>
      <c r="K15" s="6"/>
    </row>
    <row r="16" spans="1:11">
      <c r="A16" s="21"/>
      <c r="B16" s="18" t="s">
        <v>74</v>
      </c>
      <c r="C16" s="18" t="s">
        <v>75</v>
      </c>
      <c r="D16" s="18" t="s">
        <v>76</v>
      </c>
      <c r="E16" s="18" t="s">
        <v>77</v>
      </c>
      <c r="F16" s="18" t="s">
        <v>78</v>
      </c>
      <c r="G16" s="6"/>
      <c r="H16" s="6"/>
      <c r="I16" s="6"/>
      <c r="J16" s="6"/>
      <c r="K16" s="6"/>
    </row>
    <row r="17" spans="1:1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>
      <c r="A18" s="19"/>
      <c r="B18" s="20" t="s">
        <v>3</v>
      </c>
      <c r="C18" s="20" t="s">
        <v>3</v>
      </c>
      <c r="D18" s="20" t="s">
        <v>3</v>
      </c>
      <c r="E18" s="20" t="s">
        <v>3</v>
      </c>
      <c r="F18" s="20" t="s">
        <v>3</v>
      </c>
      <c r="G18" s="6"/>
      <c r="H18" s="6"/>
      <c r="I18" s="6"/>
      <c r="J18" s="6"/>
      <c r="K18" s="6"/>
    </row>
    <row r="19" spans="1:1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>
      <c r="A20" s="41" t="s">
        <v>119</v>
      </c>
      <c r="B20" s="41"/>
      <c r="C20" s="18"/>
      <c r="D20" s="18"/>
      <c r="E20" s="18"/>
      <c r="F20" s="18"/>
      <c r="G20" s="6"/>
      <c r="H20" s="6"/>
      <c r="I20" s="6"/>
      <c r="J20" s="6"/>
      <c r="K20" s="6"/>
    </row>
    <row r="21" spans="1:11">
      <c r="A21" s="19" t="s">
        <v>120</v>
      </c>
      <c r="B21" s="22">
        <v>10797.74</v>
      </c>
      <c r="C21" s="22">
        <v>11425.75</v>
      </c>
      <c r="D21" s="22">
        <v>6952.07</v>
      </c>
      <c r="E21" s="22">
        <v>5776.16</v>
      </c>
      <c r="F21" s="22">
        <v>5240.6499999999996</v>
      </c>
      <c r="G21" s="6"/>
      <c r="H21" s="6"/>
      <c r="I21" s="6"/>
      <c r="J21" s="6"/>
      <c r="K21" s="6"/>
    </row>
    <row r="22" spans="1:11" ht="28.8">
      <c r="A22" s="19" t="s">
        <v>121</v>
      </c>
      <c r="B22" s="22">
        <v>16091.77</v>
      </c>
      <c r="C22" s="22">
        <v>13308.62</v>
      </c>
      <c r="D22" s="22">
        <v>12597.37</v>
      </c>
      <c r="E22" s="22">
        <v>2442.2600000000002</v>
      </c>
      <c r="F22" s="22">
        <v>2316.5</v>
      </c>
      <c r="G22" s="6"/>
      <c r="H22" s="6"/>
      <c r="I22" s="6"/>
      <c r="J22" s="6"/>
      <c r="K22" s="6"/>
    </row>
    <row r="23" spans="1:11">
      <c r="A23" s="21" t="s">
        <v>122</v>
      </c>
      <c r="B23" s="23">
        <v>241499.6</v>
      </c>
      <c r="C23" s="23">
        <v>203533.86</v>
      </c>
      <c r="D23" s="23">
        <v>132262.68</v>
      </c>
      <c r="E23" s="23">
        <v>98209.93</v>
      </c>
      <c r="F23" s="23">
        <v>75549.820000000007</v>
      </c>
      <c r="G23" s="6"/>
      <c r="H23" s="6"/>
      <c r="I23" s="6"/>
      <c r="J23" s="6"/>
      <c r="K23" s="6"/>
    </row>
    <row r="24" spans="1:11">
      <c r="A24" s="21" t="s">
        <v>91</v>
      </c>
      <c r="B24" s="23">
        <v>89522.03</v>
      </c>
      <c r="C24" s="23">
        <v>68398.94</v>
      </c>
      <c r="D24" s="23">
        <v>50031.8</v>
      </c>
      <c r="E24" s="23">
        <v>48838.47</v>
      </c>
      <c r="F24" s="23">
        <v>46605.24</v>
      </c>
      <c r="G24" s="6"/>
      <c r="H24" s="6"/>
      <c r="I24" s="6"/>
      <c r="J24" s="6"/>
      <c r="K24" s="6"/>
    </row>
    <row r="25" spans="1:11">
      <c r="A25" s="19" t="s">
        <v>87</v>
      </c>
      <c r="B25" s="20">
        <v>767.02</v>
      </c>
      <c r="C25" s="20">
        <v>760.83</v>
      </c>
      <c r="D25" s="20">
        <v>608.86</v>
      </c>
      <c r="E25" s="20">
        <v>411.95</v>
      </c>
      <c r="F25" s="20">
        <v>293.39999999999998</v>
      </c>
      <c r="G25" s="6"/>
      <c r="H25" s="6"/>
      <c r="I25" s="6"/>
      <c r="J25" s="6"/>
      <c r="K25" s="6"/>
    </row>
    <row r="26" spans="1:11">
      <c r="A26" s="21" t="s">
        <v>89</v>
      </c>
      <c r="B26" s="18">
        <v>767.02</v>
      </c>
      <c r="C26" s="18">
        <v>760.83</v>
      </c>
      <c r="D26" s="18">
        <v>608.86</v>
      </c>
      <c r="E26" s="18">
        <v>411.95</v>
      </c>
      <c r="F26" s="18">
        <v>293.39999999999998</v>
      </c>
      <c r="G26" s="6"/>
      <c r="H26" s="6"/>
      <c r="I26" s="6"/>
      <c r="J26" s="6"/>
      <c r="K26" s="6"/>
    </row>
    <row r="27" spans="1:11">
      <c r="A27" s="19" t="s">
        <v>123</v>
      </c>
      <c r="B27" s="20">
        <v>49.98</v>
      </c>
      <c r="C27" s="20">
        <v>71.56</v>
      </c>
      <c r="D27" s="20">
        <v>74.67</v>
      </c>
      <c r="E27" s="20">
        <v>58.77</v>
      </c>
      <c r="F27" s="20">
        <v>25.57</v>
      </c>
      <c r="G27" s="6"/>
      <c r="H27" s="6"/>
      <c r="I27" s="6"/>
      <c r="J27" s="6"/>
      <c r="K27" s="6"/>
    </row>
    <row r="28" spans="1:11">
      <c r="A28" s="19" t="s">
        <v>58</v>
      </c>
      <c r="B28" s="22">
        <v>22098.02</v>
      </c>
      <c r="C28" s="22">
        <v>14946.04</v>
      </c>
      <c r="D28" s="22">
        <v>12532.46</v>
      </c>
      <c r="E28" s="22">
        <v>9525.8799999999992</v>
      </c>
      <c r="F28" s="22">
        <v>6139.24</v>
      </c>
      <c r="G28" s="6"/>
      <c r="H28" s="6"/>
      <c r="I28" s="6"/>
      <c r="J28" s="6"/>
      <c r="K28" s="6"/>
    </row>
    <row r="29" spans="1:11">
      <c r="A29" s="21" t="s">
        <v>72</v>
      </c>
      <c r="B29" s="23">
        <v>380826.16</v>
      </c>
      <c r="C29" s="23">
        <v>312445.59999999998</v>
      </c>
      <c r="D29" s="23">
        <v>215059.91</v>
      </c>
      <c r="E29" s="23">
        <v>165263.42000000001</v>
      </c>
      <c r="F29" s="23">
        <v>136170.42000000001</v>
      </c>
      <c r="G29" s="6"/>
      <c r="H29" s="6"/>
      <c r="I29" s="6"/>
      <c r="J29" s="6"/>
      <c r="K29" s="6"/>
    </row>
  </sheetData>
  <mergeCells count="6">
    <mergeCell ref="A20:B20"/>
    <mergeCell ref="A3:K3"/>
    <mergeCell ref="A5:K5"/>
    <mergeCell ref="A6:B6"/>
    <mergeCell ref="A17:K17"/>
    <mergeCell ref="A19:K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opLeftCell="A17" workbookViewId="0">
      <selection activeCell="H26" sqref="H26"/>
    </sheetView>
  </sheetViews>
  <sheetFormatPr defaultRowHeight="14.4"/>
  <cols>
    <col min="1" max="1" width="22.88671875" customWidth="1"/>
    <col min="2" max="6" width="8.88671875" bestFit="1" customWidth="1"/>
  </cols>
  <sheetData>
    <row r="1" spans="1:11" ht="72">
      <c r="A1" s="26" t="s">
        <v>124</v>
      </c>
      <c r="B1" s="27" t="s">
        <v>1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21"/>
      <c r="B2" s="18" t="s">
        <v>2</v>
      </c>
      <c r="C2" s="24">
        <v>43160</v>
      </c>
      <c r="D2" s="24">
        <v>42795</v>
      </c>
      <c r="E2" s="24">
        <v>42430</v>
      </c>
      <c r="F2" s="24">
        <v>42064</v>
      </c>
      <c r="G2" s="6"/>
      <c r="H2" s="6"/>
      <c r="I2" s="6"/>
      <c r="J2" s="6"/>
      <c r="K2" s="6"/>
    </row>
    <row r="3" spans="1:1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19"/>
      <c r="B4" s="20" t="s">
        <v>3</v>
      </c>
      <c r="C4" s="20" t="s">
        <v>3</v>
      </c>
      <c r="D4" s="20" t="s">
        <v>3</v>
      </c>
      <c r="E4" s="20" t="s">
        <v>3</v>
      </c>
      <c r="F4" s="20" t="s">
        <v>3</v>
      </c>
      <c r="G4" s="6"/>
      <c r="H4" s="6"/>
      <c r="I4" s="6"/>
      <c r="J4" s="6"/>
      <c r="K4" s="6"/>
    </row>
    <row r="5" spans="1:1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>
      <c r="A6" s="41" t="s">
        <v>4</v>
      </c>
      <c r="B6" s="41"/>
      <c r="C6" s="18"/>
      <c r="D6" s="18"/>
      <c r="E6" s="18"/>
      <c r="F6" s="18"/>
      <c r="G6" s="6"/>
      <c r="H6" s="6"/>
      <c r="I6" s="6"/>
      <c r="J6" s="6"/>
      <c r="K6" s="6"/>
    </row>
    <row r="7" spans="1:11" ht="28.8">
      <c r="A7" s="19" t="s">
        <v>125</v>
      </c>
      <c r="B7" s="22">
        <v>22922.639999999999</v>
      </c>
      <c r="C7" s="22">
        <v>15478.24</v>
      </c>
      <c r="D7" s="22">
        <v>12209.77</v>
      </c>
      <c r="E7" s="22">
        <v>9711.48</v>
      </c>
      <c r="F7" s="22">
        <v>8016.09</v>
      </c>
      <c r="G7" s="6"/>
      <c r="H7" s="6"/>
      <c r="I7" s="6"/>
      <c r="J7" s="6"/>
      <c r="K7" s="6"/>
    </row>
    <row r="8" spans="1:11">
      <c r="A8" s="19" t="s">
        <v>126</v>
      </c>
      <c r="B8" s="22">
        <v>6048.42</v>
      </c>
      <c r="C8" s="22">
        <v>4102.53</v>
      </c>
      <c r="D8" s="22">
        <v>3796.84</v>
      </c>
      <c r="E8" s="22">
        <v>3508.21</v>
      </c>
      <c r="F8" s="22">
        <v>3510.63</v>
      </c>
      <c r="G8" s="6"/>
      <c r="H8" s="6"/>
      <c r="I8" s="6"/>
      <c r="J8" s="6"/>
      <c r="K8" s="6"/>
    </row>
    <row r="9" spans="1:11" ht="43.2">
      <c r="A9" s="19" t="s">
        <v>127</v>
      </c>
      <c r="B9" s="20">
        <v>397.57</v>
      </c>
      <c r="C9" s="20">
        <v>516.07000000000005</v>
      </c>
      <c r="D9" s="20">
        <v>257.82</v>
      </c>
      <c r="E9" s="20">
        <v>112.54</v>
      </c>
      <c r="F9" s="20">
        <v>42.89</v>
      </c>
      <c r="G9" s="6"/>
      <c r="H9" s="6"/>
      <c r="I9" s="6"/>
      <c r="J9" s="6"/>
      <c r="K9" s="6"/>
    </row>
    <row r="10" spans="1:11">
      <c r="A10" s="19" t="s">
        <v>128</v>
      </c>
      <c r="B10" s="20">
        <v>256.11</v>
      </c>
      <c r="C10" s="20">
        <v>170.58</v>
      </c>
      <c r="D10" s="20">
        <v>160.21</v>
      </c>
      <c r="E10" s="20">
        <v>201.21</v>
      </c>
      <c r="F10" s="20">
        <v>2.39</v>
      </c>
      <c r="G10" s="6"/>
      <c r="H10" s="6"/>
      <c r="I10" s="6"/>
      <c r="J10" s="6"/>
      <c r="K10" s="6"/>
    </row>
    <row r="11" spans="1:11">
      <c r="A11" s="16" t="s">
        <v>129</v>
      </c>
      <c r="B11" s="10">
        <v>29624.75</v>
      </c>
      <c r="C11" s="10">
        <v>20267.419999999998</v>
      </c>
      <c r="D11" s="10">
        <v>16424.64</v>
      </c>
      <c r="E11" s="10">
        <v>13533.44</v>
      </c>
      <c r="F11" s="10">
        <v>11572.01</v>
      </c>
      <c r="G11" s="6"/>
      <c r="H11" s="6"/>
      <c r="I11" s="6"/>
      <c r="J11" s="6"/>
      <c r="K11" s="6"/>
    </row>
    <row r="12" spans="1:11">
      <c r="A12" s="19" t="s">
        <v>10</v>
      </c>
      <c r="B12" s="22">
        <v>4590.1499999999996</v>
      </c>
      <c r="C12" s="22">
        <v>5223.83</v>
      </c>
      <c r="D12" s="22">
        <v>4156.76</v>
      </c>
      <c r="E12" s="22">
        <v>2712.15</v>
      </c>
      <c r="F12" s="22">
        <v>2046.46</v>
      </c>
      <c r="G12" s="6"/>
      <c r="H12" s="6"/>
      <c r="I12" s="6"/>
      <c r="J12" s="6"/>
      <c r="K12" s="6"/>
    </row>
    <row r="13" spans="1:11">
      <c r="A13" s="16" t="s">
        <v>130</v>
      </c>
      <c r="B13" s="10">
        <v>34214.9</v>
      </c>
      <c r="C13" s="10">
        <v>25491.26</v>
      </c>
      <c r="D13" s="10">
        <v>20581.400000000001</v>
      </c>
      <c r="E13" s="10">
        <v>16245.59</v>
      </c>
      <c r="F13" s="10">
        <v>13618.46</v>
      </c>
      <c r="G13" s="6"/>
      <c r="H13" s="6"/>
      <c r="I13" s="6"/>
      <c r="J13" s="6"/>
      <c r="K13" s="6"/>
    </row>
    <row r="14" spans="1:11">
      <c r="A14" s="41" t="s">
        <v>131</v>
      </c>
      <c r="B14" s="41"/>
      <c r="C14" s="18"/>
      <c r="D14" s="18"/>
      <c r="E14" s="18"/>
      <c r="F14" s="18"/>
      <c r="G14" s="6"/>
      <c r="H14" s="6"/>
      <c r="I14" s="6"/>
      <c r="J14" s="6"/>
      <c r="K14" s="6"/>
    </row>
    <row r="15" spans="1:11">
      <c r="A15" s="19" t="s">
        <v>132</v>
      </c>
      <c r="B15" s="22">
        <v>19815.72</v>
      </c>
      <c r="C15" s="22">
        <v>12530.36</v>
      </c>
      <c r="D15" s="22">
        <v>10627.34</v>
      </c>
      <c r="E15" s="22">
        <v>8966.7199999999993</v>
      </c>
      <c r="F15" s="22">
        <v>8084.17</v>
      </c>
      <c r="G15" s="6"/>
      <c r="H15" s="6"/>
      <c r="I15" s="6"/>
      <c r="J15" s="6"/>
      <c r="K15" s="6"/>
    </row>
    <row r="16" spans="1:11" ht="28.8">
      <c r="A16" s="19" t="s">
        <v>133</v>
      </c>
      <c r="B16" s="22">
        <v>2469.77</v>
      </c>
      <c r="C16" s="22">
        <v>2188.92</v>
      </c>
      <c r="D16" s="22">
        <v>1805.04</v>
      </c>
      <c r="E16" s="22">
        <v>1296.8</v>
      </c>
      <c r="F16" s="20">
        <v>979.66</v>
      </c>
      <c r="G16" s="6"/>
      <c r="H16" s="6"/>
      <c r="I16" s="6"/>
      <c r="J16" s="6"/>
      <c r="K16" s="6"/>
    </row>
    <row r="17" spans="1:11">
      <c r="A17" s="19" t="s">
        <v>134</v>
      </c>
      <c r="B17" s="20">
        <v>301.54000000000002</v>
      </c>
      <c r="C17" s="20">
        <v>230.97</v>
      </c>
      <c r="D17" s="20">
        <v>171.25</v>
      </c>
      <c r="E17" s="20">
        <v>110.56</v>
      </c>
      <c r="F17" s="20">
        <v>85.04</v>
      </c>
      <c r="G17" s="6"/>
      <c r="H17" s="6"/>
      <c r="I17" s="6"/>
      <c r="J17" s="6"/>
      <c r="K17" s="6"/>
    </row>
    <row r="18" spans="1:11" ht="43.2">
      <c r="A18" s="19" t="s">
        <v>135</v>
      </c>
      <c r="B18" s="22">
        <v>3492.97</v>
      </c>
      <c r="C18" s="22">
        <v>2792.89</v>
      </c>
      <c r="D18" s="22">
        <v>2140.25</v>
      </c>
      <c r="E18" s="22">
        <v>1569.01</v>
      </c>
      <c r="F18" s="22">
        <v>1220</v>
      </c>
      <c r="G18" s="6"/>
      <c r="H18" s="6"/>
      <c r="I18" s="6"/>
      <c r="J18" s="6"/>
      <c r="K18" s="6"/>
    </row>
    <row r="19" spans="1:11">
      <c r="A19" s="16" t="s">
        <v>136</v>
      </c>
      <c r="B19" s="10">
        <v>6264.28</v>
      </c>
      <c r="C19" s="10">
        <v>5212.78</v>
      </c>
      <c r="D19" s="10">
        <v>4116.54</v>
      </c>
      <c r="E19" s="10">
        <v>2976.37</v>
      </c>
      <c r="F19" s="10">
        <v>2284.71</v>
      </c>
      <c r="G19" s="6"/>
      <c r="H19" s="6"/>
      <c r="I19" s="6"/>
      <c r="J19" s="6"/>
      <c r="K19" s="6"/>
    </row>
    <row r="20" spans="1:11" ht="28.8">
      <c r="A20" s="19" t="s">
        <v>137</v>
      </c>
      <c r="B20" s="22">
        <v>2298.2199999999998</v>
      </c>
      <c r="C20" s="22">
        <v>2238.52</v>
      </c>
      <c r="D20" s="22">
        <v>1839.55</v>
      </c>
      <c r="E20" s="22">
        <v>1348.76</v>
      </c>
      <c r="F20" s="20">
        <v>904.75</v>
      </c>
      <c r="G20" s="6"/>
      <c r="H20" s="6"/>
      <c r="I20" s="6"/>
      <c r="J20" s="6"/>
      <c r="K20" s="6"/>
    </row>
    <row r="21" spans="1:11" ht="28.8">
      <c r="A21" s="19" t="s">
        <v>138</v>
      </c>
      <c r="B21" s="22">
        <v>-1661.16</v>
      </c>
      <c r="C21" s="20">
        <v>-268.77999999999997</v>
      </c>
      <c r="D21" s="20">
        <v>-125.53</v>
      </c>
      <c r="E21" s="20">
        <v>-122.01</v>
      </c>
      <c r="F21" s="20">
        <v>0</v>
      </c>
      <c r="G21" s="6"/>
      <c r="H21" s="6"/>
      <c r="I21" s="6"/>
      <c r="J21" s="6"/>
      <c r="K21" s="6"/>
    </row>
    <row r="22" spans="1:11" ht="28.8">
      <c r="A22" s="19" t="s">
        <v>139</v>
      </c>
      <c r="B22" s="22">
        <v>5777.56</v>
      </c>
      <c r="C22" s="22">
        <v>1553.8</v>
      </c>
      <c r="D22" s="20">
        <v>793.41</v>
      </c>
      <c r="E22" s="20">
        <v>0</v>
      </c>
      <c r="F22" s="20">
        <v>339.48</v>
      </c>
      <c r="G22" s="6"/>
      <c r="H22" s="6"/>
      <c r="I22" s="6"/>
      <c r="J22" s="6"/>
      <c r="K22" s="6"/>
    </row>
    <row r="23" spans="1:11" ht="28.8">
      <c r="A23" s="16" t="s">
        <v>140</v>
      </c>
      <c r="B23" s="10">
        <v>6414.63</v>
      </c>
      <c r="C23" s="10">
        <v>3523.55</v>
      </c>
      <c r="D23" s="10">
        <v>2507.4299999999998</v>
      </c>
      <c r="E23" s="10">
        <v>1763.05</v>
      </c>
      <c r="F23" s="10">
        <v>1244.22</v>
      </c>
      <c r="G23" s="6"/>
      <c r="H23" s="6"/>
      <c r="I23" s="6"/>
      <c r="J23" s="6"/>
      <c r="K23" s="6"/>
    </row>
    <row r="24" spans="1:11">
      <c r="A24" s="16" t="s">
        <v>141</v>
      </c>
      <c r="B24" s="10">
        <v>32494.62</v>
      </c>
      <c r="C24" s="10">
        <v>21266.69</v>
      </c>
      <c r="D24" s="10">
        <v>17251.3</v>
      </c>
      <c r="E24" s="10">
        <v>13706.14</v>
      </c>
      <c r="F24" s="10">
        <v>11613.1</v>
      </c>
      <c r="G24" s="6"/>
      <c r="H24" s="6"/>
      <c r="I24" s="6"/>
      <c r="J24" s="6"/>
      <c r="K24" s="6"/>
    </row>
    <row r="25" spans="1:11" ht="28.8">
      <c r="A25" s="16" t="s">
        <v>142</v>
      </c>
      <c r="B25" s="10">
        <v>1720.28</v>
      </c>
      <c r="C25" s="10">
        <v>4224.5600000000004</v>
      </c>
      <c r="D25" s="10">
        <v>3330.1</v>
      </c>
      <c r="E25" s="10">
        <v>2539.4499999999998</v>
      </c>
      <c r="F25" s="10">
        <v>2005.36</v>
      </c>
      <c r="G25" s="6"/>
      <c r="H25" s="6"/>
      <c r="I25" s="6"/>
      <c r="J25" s="6"/>
      <c r="K25" s="6"/>
    </row>
  </sheetData>
  <mergeCells count="4">
    <mergeCell ref="A3:K3"/>
    <mergeCell ref="A5:K5"/>
    <mergeCell ref="A6:B6"/>
    <mergeCell ref="A14:B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sqref="A1:C1"/>
    </sheetView>
  </sheetViews>
  <sheetFormatPr defaultRowHeight="14.4"/>
  <cols>
    <col min="3" max="3" width="31.88671875" bestFit="1" customWidth="1"/>
    <col min="4" max="4" width="17.33203125" style="33" customWidth="1"/>
    <col min="5" max="5" width="11.77734375" bestFit="1" customWidth="1"/>
    <col min="9" max="9" width="17.6640625" customWidth="1"/>
  </cols>
  <sheetData>
    <row r="1" spans="1:9" ht="36" customHeight="1">
      <c r="A1" s="42"/>
      <c r="B1" s="42"/>
      <c r="C1" s="42"/>
    </row>
    <row r="2" spans="1:9" ht="28.8">
      <c r="B2" s="28"/>
      <c r="C2" s="28" t="s">
        <v>146</v>
      </c>
      <c r="D2" s="30" t="s">
        <v>144</v>
      </c>
      <c r="E2" s="28" t="s">
        <v>111</v>
      </c>
      <c r="F2" s="28" t="s">
        <v>112</v>
      </c>
      <c r="G2" s="28" t="s">
        <v>143</v>
      </c>
    </row>
    <row r="3" spans="1:9">
      <c r="B3" s="29" t="s">
        <v>102</v>
      </c>
      <c r="C3" s="29" t="s">
        <v>107</v>
      </c>
      <c r="D3" s="31">
        <v>1.2</v>
      </c>
      <c r="E3" s="29">
        <f>('Dabur BS'!B45-'Dabur BS'!B25)/'Dabur BS'!B46</f>
        <v>0.10864024033928564</v>
      </c>
      <c r="F3" s="29">
        <f>('BS Titan'!B34)/'BS Titan'!B35</f>
        <v>0.76729028792056053</v>
      </c>
      <c r="G3" s="29">
        <f>(('Yes Bank BS'!B28+'Yes Bank BS'!B22+'Yes Bank BS'!B21)-'Yes Bank BS'!B14)/'Yes Bank BS'!B29</f>
        <v>8.1664164037470538E-2</v>
      </c>
    </row>
    <row r="4" spans="1:9">
      <c r="B4" s="29" t="s">
        <v>103</v>
      </c>
      <c r="C4" s="29" t="s">
        <v>108</v>
      </c>
      <c r="D4" s="31">
        <v>1.4</v>
      </c>
      <c r="E4" s="29">
        <f>'Dabur BS'!B11/'Dabur BS'!B46</f>
        <v>0.66631055535439643</v>
      </c>
      <c r="F4" s="29">
        <f>'BS Titan'!B9/'BS Titan'!B35</f>
        <v>0.7194105805049974</v>
      </c>
      <c r="G4" s="29">
        <f>'Yes Bank BS'!B9/'Yes Bank BS'!B29</f>
        <v>6.943112836576143E-2</v>
      </c>
    </row>
    <row r="5" spans="1:9">
      <c r="B5" s="29" t="s">
        <v>104</v>
      </c>
      <c r="C5" s="29" t="s">
        <v>145</v>
      </c>
      <c r="D5" s="31">
        <v>3.3</v>
      </c>
      <c r="E5" s="29">
        <f>('Dabur P&amp;L'!B27+'Dabur P&amp;L'!B20+'Dabur P&amp;L'!B19)/'Dabur BS'!B46</f>
        <v>0.29432599959130845</v>
      </c>
      <c r="F5" s="29">
        <f>('Titan P&amp;L'!B27+'Titan P&amp;L'!B20+'Titan P&amp;L'!B19)/'BS Titan'!B35</f>
        <v>0.25748256950061099</v>
      </c>
      <c r="G5" s="29">
        <f>('Yes Bank P&amp;L'!B25+'Yes Bank P&amp;L'!B17+'Yes Bank P&amp;L'!B15)/'Yes Bank BS'!B29</f>
        <v>5.7342541804376049E-2</v>
      </c>
    </row>
    <row r="6" spans="1:9">
      <c r="B6" s="29" t="s">
        <v>105</v>
      </c>
      <c r="C6" s="29" t="s">
        <v>110</v>
      </c>
      <c r="D6" s="31">
        <v>0.6</v>
      </c>
      <c r="E6" s="29">
        <f>80012.65/'Dabur BS'!B26</f>
        <v>14.34232036395054</v>
      </c>
      <c r="F6" s="29">
        <f>101846.23/'BS Titan'!B14</f>
        <v>12.025271124702604</v>
      </c>
      <c r="G6" s="29">
        <f>30058/'Yes Bank BS'!B15</f>
        <v>7.8928399274661193E-2</v>
      </c>
    </row>
    <row r="7" spans="1:9">
      <c r="B7" s="29" t="s">
        <v>106</v>
      </c>
      <c r="C7" s="29" t="s">
        <v>109</v>
      </c>
      <c r="D7" s="31">
        <v>1</v>
      </c>
      <c r="E7" s="29">
        <f>'Dabur P&amp;L'!B13/'Dabur BS'!B46</f>
        <v>1.1737207776610659</v>
      </c>
      <c r="F7" s="29">
        <f>'Titan P&amp;L'!B7/'BS Titan'!B35</f>
        <v>2.2298452655752801</v>
      </c>
      <c r="G7" s="29">
        <f>'Yes Bank P&amp;L'!B13/'Yes Bank BS'!B29</f>
        <v>8.9843880472917095E-2</v>
      </c>
      <c r="I7" t="s">
        <v>155</v>
      </c>
    </row>
    <row r="8" spans="1:9" s="25" customFormat="1">
      <c r="B8" s="28"/>
      <c r="C8" s="28" t="s">
        <v>153</v>
      </c>
      <c r="D8" s="32"/>
      <c r="E8" s="28">
        <f>SUMPRODUCT(D3:D7,E3:E7)</f>
        <v>11.813591860586003</v>
      </c>
      <c r="F8" s="28">
        <f>SUMPRODUCT(D3:D7,F3:F7)</f>
        <v>12.222623577960528</v>
      </c>
      <c r="G8" s="28">
        <f>SUMPRODUCT(D3:D7,G3:G7)</f>
        <v>0.52163188454918541</v>
      </c>
    </row>
    <row r="9" spans="1:9" s="25" customFormat="1">
      <c r="B9" s="36"/>
      <c r="C9" s="28" t="s">
        <v>154</v>
      </c>
      <c r="D9" s="32"/>
      <c r="E9" s="37">
        <f>NORMSDIST(-E8)</f>
        <v>1.6603295472881664E-32</v>
      </c>
      <c r="F9" s="37">
        <f t="shared" ref="F9:G9" si="0">NORMSDIST(-F8)</f>
        <v>1.1768214851777592E-34</v>
      </c>
      <c r="G9" s="37">
        <f t="shared" si="0"/>
        <v>0.30096332947742288</v>
      </c>
    </row>
    <row r="10" spans="1:9">
      <c r="E10" s="35"/>
      <c r="F10" s="35"/>
      <c r="G10" s="35"/>
    </row>
    <row r="11" spans="1:9">
      <c r="C11" s="29" t="s">
        <v>156</v>
      </c>
      <c r="D11" s="31"/>
    </row>
    <row r="12" spans="1:9">
      <c r="C12" s="29" t="s">
        <v>147</v>
      </c>
      <c r="D12" s="31" t="s">
        <v>148</v>
      </c>
    </row>
    <row r="13" spans="1:9">
      <c r="C13" s="29" t="s">
        <v>149</v>
      </c>
      <c r="D13" s="31" t="s">
        <v>150</v>
      </c>
    </row>
    <row r="14" spans="1:9">
      <c r="C14" s="29" t="s">
        <v>151</v>
      </c>
      <c r="D14" s="31" t="s">
        <v>152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Dabur P&amp;L</vt:lpstr>
      <vt:lpstr>Dabur BS</vt:lpstr>
      <vt:lpstr>BS Titan</vt:lpstr>
      <vt:lpstr>Titan P&amp;L</vt:lpstr>
      <vt:lpstr>Yes Bank BS</vt:lpstr>
      <vt:lpstr>Yes Bank P&amp;L</vt:lpstr>
      <vt:lpstr>Altman Z Score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2019-12-01T16:15:42Z</dcterms:created>
  <dcterms:modified xsi:type="dcterms:W3CDTF">2021-10-19T09:32:28Z</dcterms:modified>
</cp:coreProperties>
</file>