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visha Amin\Downloads\"/>
    </mc:Choice>
  </mc:AlternateContent>
  <xr:revisionPtr revIDLastSave="0" documentId="13_ncr:1_{DC4EDEA0-FDEA-4879-A69A-33F5E7D96020}" xr6:coauthVersionLast="47" xr6:coauthVersionMax="47" xr10:uidLastSave="{00000000-0000-0000-0000-000000000000}"/>
  <bookViews>
    <workbookView xWindow="-110" yWindow="-110" windowWidth="19420" windowHeight="10420" xr2:uid="{ABFF4898-EAF6-4CC7-85C0-56F7D5D74257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" l="1"/>
  <c r="E13" i="4"/>
  <c r="F12" i="4"/>
  <c r="E12" i="4"/>
  <c r="E19" i="4"/>
  <c r="F11" i="4"/>
  <c r="D26" i="4"/>
  <c r="D25" i="4"/>
  <c r="D23" i="4"/>
  <c r="F10" i="4"/>
  <c r="F13" i="4" s="1"/>
  <c r="D13" i="4"/>
  <c r="D14" i="4" s="1"/>
  <c r="C13" i="4"/>
  <c r="C33" i="3"/>
  <c r="C30" i="3"/>
  <c r="C29" i="3"/>
  <c r="C28" i="3"/>
  <c r="C27" i="3"/>
  <c r="C25" i="3"/>
  <c r="C15" i="3"/>
  <c r="C9" i="3"/>
  <c r="C49" i="2"/>
  <c r="C42" i="2"/>
  <c r="C46" i="2" s="1"/>
  <c r="C20" i="2"/>
  <c r="C25" i="2" s="1"/>
  <c r="C28" i="2" s="1"/>
  <c r="C17" i="2"/>
  <c r="E14" i="4" l="1"/>
  <c r="F14" i="4" s="1"/>
  <c r="F15" i="4" s="1"/>
  <c r="F17" i="4" s="1"/>
  <c r="C14" i="4"/>
  <c r="C15" i="4" s="1"/>
  <c r="C17" i="4" s="1"/>
  <c r="D15" i="4"/>
  <c r="D17" i="4" s="1"/>
  <c r="E15" i="4" l="1"/>
</calcChain>
</file>

<file path=xl/sharedStrings.xml><?xml version="1.0" encoding="utf-8"?>
<sst xmlns="http://schemas.openxmlformats.org/spreadsheetml/2006/main" count="87" uniqueCount="78">
  <si>
    <t>Acquiring co vs buying stock</t>
  </si>
  <si>
    <t>Liquidity</t>
  </si>
  <si>
    <t>Control premium</t>
  </si>
  <si>
    <t>Transaction comps</t>
  </si>
  <si>
    <t>Trading comps</t>
  </si>
  <si>
    <t>- Find out price or EV of all companies in peer group</t>
  </si>
  <si>
    <t>Find this using CMP of shares</t>
  </si>
  <si>
    <t>- What is the forecasted/trailing EPS/ EBITDA</t>
  </si>
  <si>
    <t>- Calculate the ratio</t>
  </si>
  <si>
    <t>- Find out EV of all companies in peer group</t>
  </si>
  <si>
    <t>Find this based on acquisiton consideration by acquirer</t>
  </si>
  <si>
    <t>- EBITDA</t>
  </si>
  <si>
    <r>
      <t xml:space="preserve">EBITDA 12M before the date of acquisiton or </t>
    </r>
    <r>
      <rPr>
        <strike/>
        <sz val="11"/>
        <color theme="1"/>
        <rFont val="Tahoma"/>
        <family val="2"/>
      </rPr>
      <t>EBITDA forecasted for 12M after the date of acqusitions</t>
    </r>
  </si>
  <si>
    <t>L ltd was a company and it had 25,000 shares outstanding</t>
  </si>
  <si>
    <t>H Ltd agree to acquire 20,000 shares of company for a price of Rs.40 per share</t>
  </si>
  <si>
    <t>L Ltd had Rs.200000 in debt and had a cash of Rs.40000</t>
  </si>
  <si>
    <t>(i) What is the EV at which L ltd got acquired</t>
  </si>
  <si>
    <t>(ii) If the EBITDA during the 12M before date of acquisition was Rs.100,000 what is EV/EBITDA ratio</t>
  </si>
  <si>
    <t>EV = Value of equity + value of debt + value of preferred share - cash and equivalents</t>
  </si>
  <si>
    <t>Value of debt</t>
  </si>
  <si>
    <t>Value of preferred sh</t>
  </si>
  <si>
    <t>Value of cash</t>
  </si>
  <si>
    <t>Value of equity</t>
  </si>
  <si>
    <t>Price per share</t>
  </si>
  <si>
    <t>No of share bought</t>
  </si>
  <si>
    <t>Shares outstanding</t>
  </si>
  <si>
    <t>Cash paid</t>
  </si>
  <si>
    <t>EV</t>
  </si>
  <si>
    <t>EBITDA</t>
  </si>
  <si>
    <t>EV/EBITDA</t>
  </si>
  <si>
    <t>F ltd acquired 70% shares of R Ltd for a consideration of Rs.210 crores</t>
  </si>
  <si>
    <t>R Ltd had debt of Rs.90 crores and cash and investments to the tune of Rs.25 crores</t>
  </si>
  <si>
    <t>What is the EV of R Ltd based on the acquisition price?</t>
  </si>
  <si>
    <t>Equity</t>
  </si>
  <si>
    <t>Debt</t>
  </si>
  <si>
    <t>Cash</t>
  </si>
  <si>
    <t>Amount paid</t>
  </si>
  <si>
    <t>Pct acquired</t>
  </si>
  <si>
    <t>Company A intends to acquire company B</t>
  </si>
  <si>
    <t>Company B has the following assets and liabilities</t>
  </si>
  <si>
    <t>Fixed Asset</t>
  </si>
  <si>
    <t>Cash and investments</t>
  </si>
  <si>
    <t>Others</t>
  </si>
  <si>
    <t>Payables</t>
  </si>
  <si>
    <t>Equity 9 mn shares @ Rs.10 each</t>
  </si>
  <si>
    <t>A has observed past transaction in the market</t>
  </si>
  <si>
    <t>The fair value of company B should be at EV/EBITDA ratio of 8x</t>
  </si>
  <si>
    <t>What is the fair value payable per share?</t>
  </si>
  <si>
    <t>EBITDA of company for 12M</t>
  </si>
  <si>
    <t>million</t>
  </si>
  <si>
    <t>Fair EV</t>
  </si>
  <si>
    <t>EV = Equity + Debt - cash</t>
  </si>
  <si>
    <t>EV - Debt + cash = Equity</t>
  </si>
  <si>
    <t>(-) Debt</t>
  </si>
  <si>
    <t>(+) Cash</t>
  </si>
  <si>
    <t>Fair value of equity</t>
  </si>
  <si>
    <t>No. of share</t>
  </si>
  <si>
    <t>Fair value per share</t>
  </si>
  <si>
    <t>A</t>
  </si>
  <si>
    <t>B</t>
  </si>
  <si>
    <t>Sales</t>
  </si>
  <si>
    <t>Expense</t>
  </si>
  <si>
    <t>Interest expense</t>
  </si>
  <si>
    <t>Profit before tax</t>
  </si>
  <si>
    <t>(-) Tax @ 30%</t>
  </si>
  <si>
    <t>Profit after tax</t>
  </si>
  <si>
    <t>No. of shares</t>
  </si>
  <si>
    <t>EPS</t>
  </si>
  <si>
    <t>A acuires B at EV/EBIT ratio of 8X</t>
  </si>
  <si>
    <t>All the liability of B will be taken over by A</t>
  </si>
  <si>
    <t>A will raise a loan @ 12% interest in order to pay for the acquisition</t>
  </si>
  <si>
    <t>Find out the proforma EPS if there is a synergy of 500 mn expected in revenue</t>
  </si>
  <si>
    <t>Adj</t>
  </si>
  <si>
    <t>Proforma</t>
  </si>
  <si>
    <t>EBIT</t>
  </si>
  <si>
    <t>EV/EBIT</t>
  </si>
  <si>
    <t>Net debt (Debt - cash)</t>
  </si>
  <si>
    <t>Step 1: Find out fair value of B's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</si>
</sst>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_ ;_ * \-#,##0.0_ ;_ * &quot;-&quot;?_ ;_ @_ "/>
  </numFmts>
  <fonts count="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trike/>
      <sz val="11"/>
      <color theme="1"/>
      <name val="Tahoma"/>
      <family val="2"/>
    </font>
    <font>
      <u val="singleAccounting"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164" fontId="0" fillId="0" borderId="0" xfId="1" applyNumberFormat="1" applyFont="1"/>
    <xf numFmtId="165" fontId="0" fillId="0" borderId="0" xfId="1" applyNumberFormat="1" applyFont="1"/>
    <xf numFmtId="165" fontId="3" fillId="0" borderId="0" xfId="1" applyNumberFormat="1" applyFont="1"/>
    <xf numFmtId="165" fontId="0" fillId="2" borderId="0" xfId="1" applyNumberFormat="1" applyFont="1" applyFill="1"/>
    <xf numFmtId="9" fontId="0" fillId="2" borderId="0" xfId="0" applyNumberFormat="1" applyFill="1"/>
    <xf numFmtId="164" fontId="3" fillId="0" borderId="0" xfId="1" applyNumberFormat="1" applyFont="1"/>
    <xf numFmtId="0" fontId="0" fillId="0" borderId="0" xfId="0" applyFont="1"/>
    <xf numFmtId="0" fontId="0" fillId="2" borderId="0" xfId="0" applyFont="1" applyFill="1"/>
    <xf numFmtId="164" fontId="0" fillId="2" borderId="0" xfId="1" applyNumberFormat="1" applyFont="1" applyFill="1"/>
    <xf numFmtId="164" fontId="6" fillId="2" borderId="0" xfId="1" applyNumberFormat="1" applyFont="1" applyFill="1"/>
    <xf numFmtId="164" fontId="6" fillId="0" borderId="0" xfId="1" applyNumberFormat="1" applyFont="1"/>
    <xf numFmtId="166" fontId="0" fillId="0" borderId="0" xfId="0" applyNumberFormat="1"/>
    <xf numFmtId="0" fontId="4" fillId="3" borderId="0" xfId="0" applyFont="1" applyFill="1" applyAlignment="1">
      <alignment horizontal="center"/>
    </xf>
    <xf numFmtId="0" fontId="7" fillId="0" borderId="0" xfId="0" applyFont="1"/>
    <xf numFmtId="164" fontId="2" fillId="0" borderId="0" xfId="1" applyNumberFormat="1" applyFont="1"/>
    <xf numFmtId="164" fontId="8" fillId="0" borderId="0" xfId="1" applyNumberFormat="1" applyFont="1"/>
    <xf numFmtId="0" fontId="2" fillId="0" borderId="0" xfId="0" applyFont="1"/>
    <xf numFmtId="166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272143</xdr:colOff>
      <xdr:row>0</xdr:row>
      <xdr:rowOff>0</xdr:rowOff>
    </xdr:from>
    <xdr:to>
      <xdr:col>9</xdr:col>
      <xdr:colOff>562429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16A10C-F2CD-4740-9CE1-6157C19B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9179" y="0"/>
          <a:ext cx="1614714" cy="449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91965</xdr:colOff>
      <xdr:row>0</xdr:row>
      <xdr:rowOff>0</xdr:rowOff>
    </xdr:from>
    <xdr:to>
      <xdr:col>9</xdr:col>
      <xdr:colOff>413845</xdr:colOff>
      <xdr:row>2</xdr:row>
      <xdr:rowOff>52552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C7F277-F0D3-43F6-AFB9-AED9F3BF4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6379" y="0"/>
          <a:ext cx="1644432" cy="411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138044</xdr:colOff>
      <xdr:row>0</xdr:row>
      <xdr:rowOff>0</xdr:rowOff>
    </xdr:from>
    <xdr:to>
      <xdr:col>12</xdr:col>
      <xdr:colOff>281333</xdr:colOff>
      <xdr:row>3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CD777A-3735-4B38-B074-E3B0A3972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957" y="0"/>
          <a:ext cx="2131115" cy="580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0</xdr:rowOff>
    </xdr:from>
    <xdr:to>
      <xdr:col>13</xdr:col>
      <xdr:colOff>196850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88FE45-190F-4BF4-A8D0-AEA8529F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0850" y="0"/>
          <a:ext cx="2266950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3357-E08A-4980-9629-1DD13417E8E5}">
  <dimension ref="B4:C21"/>
  <sheetViews>
    <sheetView tabSelected="1" zoomScale="140" zoomScaleNormal="140" workbookViewId="0">
      <selection activeCell="D10" sqref="D10"/>
    </sheetView>
  </sheetViews>
  <sheetFormatPr defaultRowHeight="14" x14ac:dyDescent="0.3"/>
  <cols>
    <col min="2" max="2" width="27.08203125" customWidth="1"/>
  </cols>
  <sheetData>
    <row r="4" spans="2:3" x14ac:dyDescent="0.3">
      <c r="B4" s="1" t="s">
        <v>0</v>
      </c>
    </row>
    <row r="6" spans="2:3" x14ac:dyDescent="0.3">
      <c r="B6" t="s">
        <v>1</v>
      </c>
    </row>
    <row r="7" spans="2:3" x14ac:dyDescent="0.3">
      <c r="B7" t="s">
        <v>2</v>
      </c>
    </row>
    <row r="11" spans="2:3" x14ac:dyDescent="0.3">
      <c r="B11" s="1" t="s">
        <v>3</v>
      </c>
    </row>
    <row r="12" spans="2:3" x14ac:dyDescent="0.3">
      <c r="B12" s="2" t="s">
        <v>9</v>
      </c>
    </row>
    <row r="13" spans="2:3" x14ac:dyDescent="0.3">
      <c r="C13" t="s">
        <v>10</v>
      </c>
    </row>
    <row r="14" spans="2:3" x14ac:dyDescent="0.3">
      <c r="B14" s="2" t="s">
        <v>11</v>
      </c>
      <c r="C14" t="s">
        <v>12</v>
      </c>
    </row>
    <row r="17" spans="2:3" x14ac:dyDescent="0.3">
      <c r="B17" s="1" t="s">
        <v>4</v>
      </c>
    </row>
    <row r="18" spans="2:3" x14ac:dyDescent="0.3">
      <c r="B18" s="2" t="s">
        <v>5</v>
      </c>
    </row>
    <row r="19" spans="2:3" x14ac:dyDescent="0.3">
      <c r="C19" t="s">
        <v>6</v>
      </c>
    </row>
    <row r="20" spans="2:3" x14ac:dyDescent="0.3">
      <c r="B20" s="2" t="s">
        <v>7</v>
      </c>
    </row>
    <row r="21" spans="2:3" x14ac:dyDescent="0.3">
      <c r="B21" s="2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A97F-9310-42C6-8068-83409F8B3BDB}">
  <dimension ref="B3:C49"/>
  <sheetViews>
    <sheetView zoomScale="145" zoomScaleNormal="145" workbookViewId="0">
      <selection activeCell="H6" sqref="H6"/>
    </sheetView>
  </sheetViews>
  <sheetFormatPr defaultRowHeight="14" x14ac:dyDescent="0.3"/>
  <cols>
    <col min="2" max="2" width="19.1640625" customWidth="1"/>
    <col min="3" max="3" width="12.9140625" bestFit="1" customWidth="1"/>
  </cols>
  <sheetData>
    <row r="3" spans="2:3" x14ac:dyDescent="0.3">
      <c r="B3" t="s">
        <v>13</v>
      </c>
    </row>
    <row r="5" spans="2:3" x14ac:dyDescent="0.3">
      <c r="B5" t="s">
        <v>14</v>
      </c>
    </row>
    <row r="7" spans="2:3" x14ac:dyDescent="0.3">
      <c r="B7" t="s">
        <v>15</v>
      </c>
    </row>
    <row r="9" spans="2:3" x14ac:dyDescent="0.3">
      <c r="B9" t="s">
        <v>16</v>
      </c>
    </row>
    <row r="10" spans="2:3" x14ac:dyDescent="0.3">
      <c r="B10" t="s">
        <v>17</v>
      </c>
    </row>
    <row r="13" spans="2:3" x14ac:dyDescent="0.3">
      <c r="B13" s="1" t="s">
        <v>18</v>
      </c>
    </row>
    <row r="15" spans="2:3" x14ac:dyDescent="0.3">
      <c r="B15" t="s">
        <v>23</v>
      </c>
      <c r="C15" s="6">
        <v>40</v>
      </c>
    </row>
    <row r="16" spans="2:3" x14ac:dyDescent="0.3">
      <c r="B16" t="s">
        <v>24</v>
      </c>
      <c r="C16" s="6">
        <v>20000</v>
      </c>
    </row>
    <row r="17" spans="2:3" x14ac:dyDescent="0.3">
      <c r="B17" s="1" t="s">
        <v>26</v>
      </c>
      <c r="C17" s="5">
        <f>C15*C16</f>
        <v>800000</v>
      </c>
    </row>
    <row r="18" spans="2:3" x14ac:dyDescent="0.3">
      <c r="B18" t="s">
        <v>25</v>
      </c>
      <c r="C18" s="4">
        <v>25000</v>
      </c>
    </row>
    <row r="19" spans="2:3" x14ac:dyDescent="0.3">
      <c r="C19" s="4"/>
    </row>
    <row r="20" spans="2:3" x14ac:dyDescent="0.3">
      <c r="B20" t="s">
        <v>22</v>
      </c>
      <c r="C20" s="4">
        <f>C18*C15</f>
        <v>1000000</v>
      </c>
    </row>
    <row r="21" spans="2:3" x14ac:dyDescent="0.3">
      <c r="B21" t="s">
        <v>19</v>
      </c>
      <c r="C21" s="6">
        <v>200000</v>
      </c>
    </row>
    <row r="22" spans="2:3" x14ac:dyDescent="0.3">
      <c r="B22" t="s">
        <v>20</v>
      </c>
      <c r="C22" s="6">
        <v>0</v>
      </c>
    </row>
    <row r="23" spans="2:3" x14ac:dyDescent="0.3">
      <c r="B23" t="s">
        <v>21</v>
      </c>
      <c r="C23" s="6">
        <v>40000</v>
      </c>
    </row>
    <row r="24" spans="2:3" x14ac:dyDescent="0.3">
      <c r="C24" s="4"/>
    </row>
    <row r="25" spans="2:3" x14ac:dyDescent="0.3">
      <c r="B25" t="s">
        <v>27</v>
      </c>
      <c r="C25" s="4">
        <f>C20+C21+C22-C23</f>
        <v>1160000</v>
      </c>
    </row>
    <row r="26" spans="2:3" ht="13.75" x14ac:dyDescent="0.25">
      <c r="B26" t="s">
        <v>28</v>
      </c>
      <c r="C26" s="6">
        <v>100000</v>
      </c>
    </row>
    <row r="28" spans="2:3" ht="13.75" x14ac:dyDescent="0.25">
      <c r="B28" t="s">
        <v>29</v>
      </c>
      <c r="C28">
        <f>C25/C26</f>
        <v>11.6</v>
      </c>
    </row>
    <row r="33" spans="2:3" ht="13.75" x14ac:dyDescent="0.25">
      <c r="B33" t="s">
        <v>30</v>
      </c>
    </row>
    <row r="35" spans="2:3" ht="13.75" x14ac:dyDescent="0.25">
      <c r="B35" t="s">
        <v>31</v>
      </c>
    </row>
    <row r="38" spans="2:3" ht="13.75" x14ac:dyDescent="0.25">
      <c r="B38" t="s">
        <v>32</v>
      </c>
    </row>
    <row r="40" spans="2:3" ht="13.75" x14ac:dyDescent="0.25">
      <c r="B40" s="9" t="s">
        <v>36</v>
      </c>
      <c r="C40" s="10">
        <v>210</v>
      </c>
    </row>
    <row r="41" spans="2:3" ht="13.75" x14ac:dyDescent="0.25">
      <c r="B41" t="s">
        <v>37</v>
      </c>
      <c r="C41" s="7">
        <v>0.7</v>
      </c>
    </row>
    <row r="42" spans="2:3" ht="13.75" x14ac:dyDescent="0.25">
      <c r="B42" t="s">
        <v>33</v>
      </c>
      <c r="C42">
        <f>C40/C41</f>
        <v>300</v>
      </c>
    </row>
    <row r="43" spans="2:3" ht="13.75" x14ac:dyDescent="0.25">
      <c r="B43" t="s">
        <v>34</v>
      </c>
      <c r="C43">
        <v>90</v>
      </c>
    </row>
    <row r="44" spans="2:3" ht="13.75" x14ac:dyDescent="0.25">
      <c r="B44" t="s">
        <v>35</v>
      </c>
      <c r="C44">
        <v>-25</v>
      </c>
    </row>
    <row r="46" spans="2:3" ht="13.75" x14ac:dyDescent="0.25">
      <c r="B46" s="1" t="s">
        <v>27</v>
      </c>
      <c r="C46" s="8">
        <f>SUM(C42:C45)</f>
        <v>365</v>
      </c>
    </row>
    <row r="47" spans="2:3" ht="13.75" x14ac:dyDescent="0.25">
      <c r="B47" t="s">
        <v>28</v>
      </c>
      <c r="C47" s="3">
        <v>80</v>
      </c>
    </row>
    <row r="49" spans="2:3" ht="13.75" x14ac:dyDescent="0.25">
      <c r="B49" t="s">
        <v>29</v>
      </c>
      <c r="C49" s="3">
        <f>C46/C47</f>
        <v>4.5625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A3E0-E3C2-4655-B0A5-BB242EB5C3F9}">
  <dimension ref="B2:E33"/>
  <sheetViews>
    <sheetView zoomScale="115" zoomScaleNormal="115" workbookViewId="0">
      <selection activeCell="J8" sqref="J8"/>
    </sheetView>
  </sheetViews>
  <sheetFormatPr defaultRowHeight="14" x14ac:dyDescent="0.3"/>
  <cols>
    <col min="2" max="2" width="30.1640625" customWidth="1"/>
  </cols>
  <sheetData>
    <row r="2" spans="2:3" x14ac:dyDescent="0.3">
      <c r="B2" t="s">
        <v>38</v>
      </c>
    </row>
    <row r="4" spans="2:3" x14ac:dyDescent="0.3">
      <c r="B4" t="s">
        <v>39</v>
      </c>
    </row>
    <row r="6" spans="2:3" x14ac:dyDescent="0.3">
      <c r="B6" t="s">
        <v>40</v>
      </c>
      <c r="C6">
        <v>100</v>
      </c>
    </row>
    <row r="7" spans="2:3" x14ac:dyDescent="0.3">
      <c r="B7" t="s">
        <v>41</v>
      </c>
      <c r="C7">
        <v>40</v>
      </c>
    </row>
    <row r="8" spans="2:3" x14ac:dyDescent="0.3">
      <c r="B8" t="s">
        <v>42</v>
      </c>
      <c r="C8">
        <v>30</v>
      </c>
    </row>
    <row r="9" spans="2:3" x14ac:dyDescent="0.3">
      <c r="C9" s="1">
        <f>SUM(C6:C8)</f>
        <v>170</v>
      </c>
    </row>
    <row r="11" spans="2:3" x14ac:dyDescent="0.3">
      <c r="B11" t="s">
        <v>43</v>
      </c>
      <c r="C11">
        <v>25</v>
      </c>
    </row>
    <row r="12" spans="2:3" x14ac:dyDescent="0.3">
      <c r="B12" t="s">
        <v>34</v>
      </c>
      <c r="C12">
        <v>55</v>
      </c>
    </row>
    <row r="13" spans="2:3" x14ac:dyDescent="0.3">
      <c r="B13" t="s">
        <v>44</v>
      </c>
      <c r="C13">
        <v>90</v>
      </c>
    </row>
    <row r="15" spans="2:3" x14ac:dyDescent="0.3">
      <c r="C15" s="1">
        <f>SUM(C11:C14)</f>
        <v>170</v>
      </c>
    </row>
    <row r="17" spans="2:5" x14ac:dyDescent="0.3">
      <c r="B17" t="s">
        <v>48</v>
      </c>
      <c r="C17">
        <v>60</v>
      </c>
      <c r="D17" t="s">
        <v>49</v>
      </c>
    </row>
    <row r="19" spans="2:5" x14ac:dyDescent="0.3">
      <c r="B19" t="s">
        <v>45</v>
      </c>
    </row>
    <row r="20" spans="2:5" x14ac:dyDescent="0.3">
      <c r="B20" t="s">
        <v>46</v>
      </c>
    </row>
    <row r="22" spans="2:5" x14ac:dyDescent="0.3">
      <c r="B22" t="s">
        <v>47</v>
      </c>
    </row>
    <row r="25" spans="2:5" x14ac:dyDescent="0.3">
      <c r="B25" t="s">
        <v>28</v>
      </c>
      <c r="C25" s="11">
        <f>C17</f>
        <v>60</v>
      </c>
    </row>
    <row r="26" spans="2:5" ht="15.5" x14ac:dyDescent="0.45">
      <c r="B26" t="s">
        <v>29</v>
      </c>
      <c r="C26" s="12">
        <v>8</v>
      </c>
    </row>
    <row r="27" spans="2:5" x14ac:dyDescent="0.3">
      <c r="B27" s="1" t="s">
        <v>50</v>
      </c>
      <c r="C27" s="8">
        <f>C25*C26</f>
        <v>480</v>
      </c>
      <c r="E27" t="s">
        <v>51</v>
      </c>
    </row>
    <row r="28" spans="2:5" x14ac:dyDescent="0.3">
      <c r="B28" t="s">
        <v>53</v>
      </c>
      <c r="C28" s="3">
        <f>-C12</f>
        <v>-55</v>
      </c>
      <c r="E28" t="s">
        <v>52</v>
      </c>
    </row>
    <row r="29" spans="2:5" ht="15.5" x14ac:dyDescent="0.45">
      <c r="B29" t="s">
        <v>54</v>
      </c>
      <c r="C29" s="13">
        <f>C7</f>
        <v>40</v>
      </c>
    </row>
    <row r="30" spans="2:5" x14ac:dyDescent="0.3">
      <c r="B30" s="1" t="s">
        <v>55</v>
      </c>
      <c r="C30" s="8">
        <f>SUM(C27:C29)</f>
        <v>465</v>
      </c>
    </row>
    <row r="31" spans="2:5" x14ac:dyDescent="0.3">
      <c r="B31" t="s">
        <v>56</v>
      </c>
      <c r="C31" s="3">
        <v>9</v>
      </c>
    </row>
    <row r="32" spans="2:5" x14ac:dyDescent="0.3">
      <c r="C32" s="3"/>
    </row>
    <row r="33" spans="2:3" x14ac:dyDescent="0.3">
      <c r="B33" s="1" t="s">
        <v>57</v>
      </c>
      <c r="C33" s="8">
        <f>C30/C31</f>
        <v>51.666666666666664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51ED-1D8B-42BD-A00E-FC53D94F121B}">
  <dimension ref="B2:F26"/>
  <sheetViews>
    <sheetView showGridLines="0" workbookViewId="0">
      <selection activeCell="K8" sqref="K8"/>
    </sheetView>
  </sheetViews>
  <sheetFormatPr defaultRowHeight="14" x14ac:dyDescent="0.3"/>
  <cols>
    <col min="2" max="2" width="26.58203125" customWidth="1"/>
    <col min="3" max="3" width="10" bestFit="1" customWidth="1"/>
    <col min="4" max="4" width="9.1640625" bestFit="1" customWidth="1"/>
    <col min="5" max="5" width="8.9140625" bestFit="1" customWidth="1"/>
    <col min="6" max="6" width="9.08203125" bestFit="1" customWidth="1"/>
  </cols>
  <sheetData>
    <row r="2" spans="2:6" x14ac:dyDescent="0.3">
      <c r="B2" t="s">
        <v>68</v>
      </c>
    </row>
    <row r="3" spans="2:6" x14ac:dyDescent="0.3">
      <c r="B3" t="s">
        <v>69</v>
      </c>
    </row>
    <row r="4" spans="2:6" x14ac:dyDescent="0.3">
      <c r="B4" t="s">
        <v>70</v>
      </c>
    </row>
    <row r="6" spans="2:6" x14ac:dyDescent="0.3">
      <c r="B6" t="s">
        <v>71</v>
      </c>
    </row>
    <row r="8" spans="2:6" x14ac:dyDescent="0.3">
      <c r="B8" s="15"/>
      <c r="C8" s="15" t="s">
        <v>58</v>
      </c>
      <c r="D8" s="15" t="s">
        <v>59</v>
      </c>
      <c r="E8" s="15" t="s">
        <v>72</v>
      </c>
      <c r="F8" s="15" t="s">
        <v>73</v>
      </c>
    </row>
    <row r="9" spans="2:6" x14ac:dyDescent="0.3">
      <c r="C9" s="4"/>
      <c r="D9" s="4"/>
      <c r="E9" s="4"/>
      <c r="F9" s="4"/>
    </row>
    <row r="10" spans="2:6" x14ac:dyDescent="0.3">
      <c r="B10" t="s">
        <v>60</v>
      </c>
      <c r="C10" s="3">
        <v>5000</v>
      </c>
      <c r="D10" s="3">
        <v>1000</v>
      </c>
      <c r="E10" s="17">
        <v>500</v>
      </c>
      <c r="F10" s="3">
        <f>SUM(C10:E10)</f>
        <v>6500</v>
      </c>
    </row>
    <row r="11" spans="2:6" x14ac:dyDescent="0.3">
      <c r="B11" t="s">
        <v>61</v>
      </c>
      <c r="C11" s="3">
        <v>-3000</v>
      </c>
      <c r="D11" s="3">
        <v>-500</v>
      </c>
      <c r="E11" s="17">
        <v>0</v>
      </c>
      <c r="F11" s="3">
        <f>SUM(C11:E11)</f>
        <v>-3500</v>
      </c>
    </row>
    <row r="12" spans="2:6" x14ac:dyDescent="0.3">
      <c r="B12" t="s">
        <v>62</v>
      </c>
      <c r="C12" s="3">
        <v>-600</v>
      </c>
      <c r="D12" s="3">
        <v>-100</v>
      </c>
      <c r="E12" s="17">
        <f>-E19*12%</f>
        <v>-444</v>
      </c>
      <c r="F12" s="3">
        <f>SUM(C12:E12)</f>
        <v>-1144</v>
      </c>
    </row>
    <row r="13" spans="2:6" x14ac:dyDescent="0.3">
      <c r="B13" s="1" t="s">
        <v>63</v>
      </c>
      <c r="C13" s="8">
        <f>SUM(C10:C12)</f>
        <v>1400</v>
      </c>
      <c r="D13" s="8">
        <f>SUM(D10:D12)</f>
        <v>400</v>
      </c>
      <c r="E13" s="18">
        <f>SUM(E10:E12)</f>
        <v>56</v>
      </c>
      <c r="F13" s="8">
        <f>SUM(F10:F12)</f>
        <v>1856</v>
      </c>
    </row>
    <row r="14" spans="2:6" x14ac:dyDescent="0.3">
      <c r="B14" t="s">
        <v>64</v>
      </c>
      <c r="C14" s="3">
        <f>-C13*30%</f>
        <v>-420</v>
      </c>
      <c r="D14" s="3">
        <f>-D13*30%</f>
        <v>-120</v>
      </c>
      <c r="E14" s="17">
        <f>-E13*30%</f>
        <v>-16.8</v>
      </c>
      <c r="F14" s="3">
        <f>SUM(C14:E14)</f>
        <v>-556.79999999999995</v>
      </c>
    </row>
    <row r="15" spans="2:6" x14ac:dyDescent="0.3">
      <c r="B15" s="1" t="s">
        <v>65</v>
      </c>
      <c r="C15" s="8">
        <f>SUM(C13:C14)</f>
        <v>980</v>
      </c>
      <c r="D15" s="8">
        <f>SUM(D13:D14)</f>
        <v>280</v>
      </c>
      <c r="E15" s="18">
        <f t="shared" ref="E15:F15" si="0">SUM(E13:E14)</f>
        <v>39.200000000000003</v>
      </c>
      <c r="F15" s="8">
        <f t="shared" si="0"/>
        <v>1299.2</v>
      </c>
    </row>
    <row r="16" spans="2:6" x14ac:dyDescent="0.3">
      <c r="B16" t="s">
        <v>66</v>
      </c>
      <c r="C16" s="3">
        <v>200</v>
      </c>
      <c r="D16" s="3">
        <v>80</v>
      </c>
      <c r="E16" s="17"/>
      <c r="F16" s="3">
        <f>C16</f>
        <v>200</v>
      </c>
    </row>
    <row r="17" spans="2:6" x14ac:dyDescent="0.3">
      <c r="B17" s="1" t="s">
        <v>67</v>
      </c>
      <c r="C17" s="3">
        <f>C15/C16</f>
        <v>4.9000000000000004</v>
      </c>
      <c r="D17" s="3">
        <f>D15/D16</f>
        <v>3.5</v>
      </c>
      <c r="E17" s="17"/>
      <c r="F17" s="3">
        <f>F15/F16</f>
        <v>6.4960000000000004</v>
      </c>
    </row>
    <row r="18" spans="2:6" x14ac:dyDescent="0.3">
      <c r="E18" s="19"/>
    </row>
    <row r="19" spans="2:6" x14ac:dyDescent="0.3">
      <c r="B19" s="9" t="s">
        <v>76</v>
      </c>
      <c r="C19">
        <v>600</v>
      </c>
      <c r="D19">
        <v>300</v>
      </c>
      <c r="E19" s="20">
        <f>D26</f>
        <v>3700</v>
      </c>
    </row>
    <row r="20" spans="2:6" x14ac:dyDescent="0.3">
      <c r="B20" t="s">
        <v>33</v>
      </c>
    </row>
    <row r="22" spans="2:6" x14ac:dyDescent="0.3">
      <c r="B22" s="16" t="s">
        <v>77</v>
      </c>
    </row>
    <row r="23" spans="2:6" x14ac:dyDescent="0.3">
      <c r="B23" t="s">
        <v>74</v>
      </c>
      <c r="D23" s="3">
        <f>D10+D11</f>
        <v>500</v>
      </c>
    </row>
    <row r="24" spans="2:6" x14ac:dyDescent="0.3">
      <c r="B24" t="s">
        <v>75</v>
      </c>
      <c r="D24" s="3">
        <v>8</v>
      </c>
    </row>
    <row r="25" spans="2:6" x14ac:dyDescent="0.3">
      <c r="B25" t="s">
        <v>27</v>
      </c>
      <c r="D25" s="3">
        <f>D23*D24</f>
        <v>4000</v>
      </c>
    </row>
    <row r="26" spans="2:6" x14ac:dyDescent="0.3">
      <c r="B26" t="s">
        <v>22</v>
      </c>
      <c r="D26" s="14">
        <f>D25-D19</f>
        <v>3700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Viswanathan MB</dc:creator>
  <cp:lastModifiedBy>Bhavisha Amin</cp:lastModifiedBy>
  <dcterms:created xsi:type="dcterms:W3CDTF">2021-11-13T09:04:56Z</dcterms:created>
  <dcterms:modified xsi:type="dcterms:W3CDTF">2021-11-27T06:08:23Z</dcterms:modified>
</cp:coreProperties>
</file>